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BRANDON-PC\opengatesw website\products\Designer\"/>
    </mc:Choice>
  </mc:AlternateContent>
  <bookViews>
    <workbookView xWindow="360" yWindow="135" windowWidth="18195" windowHeight="11820" firstSheet="1" activeTab="1"/>
  </bookViews>
  <sheets>
    <sheet name="ogsSettings" sheetId="4" state="hidden" r:id="rId1"/>
    <sheet name="ROI Calculator" sheetId="1" r:id="rId2"/>
    <sheet name="SavingsCalcs" sheetId="6" state="hidden" r:id="rId3"/>
  </sheets>
  <definedNames>
    <definedName name="_xlnm.Print_Area" localSheetId="1">'ROI Calculator'!$A$1:$I$59</definedName>
  </definedNames>
  <calcPr calcId="152511"/>
</workbook>
</file>

<file path=xl/calcChain.xml><?xml version="1.0" encoding="utf-8"?>
<calcChain xmlns="http://schemas.openxmlformats.org/spreadsheetml/2006/main">
  <c r="C11" i="6" l="1"/>
  <c r="D11" i="6" s="1"/>
  <c r="E11" i="6" s="1"/>
  <c r="F11" i="6" s="1"/>
  <c r="G11" i="6" s="1"/>
  <c r="H11" i="6" s="1"/>
  <c r="C7" i="6"/>
  <c r="D7" i="6" s="1"/>
  <c r="E7" i="6" l="1"/>
  <c r="D21" i="1"/>
  <c r="D17" i="1"/>
  <c r="D32" i="1"/>
  <c r="G32" i="1" s="1"/>
  <c r="F7" i="6" l="1"/>
  <c r="D14" i="1"/>
  <c r="D15" i="1" s="1"/>
  <c r="G14" i="1"/>
  <c r="G21" i="1"/>
  <c r="G13" i="1"/>
  <c r="G12" i="1"/>
  <c r="G15" i="1" l="1"/>
  <c r="G7" i="6"/>
  <c r="G17" i="1"/>
  <c r="H7" i="6" l="1"/>
  <c r="D19" i="1"/>
  <c r="G18" i="1"/>
  <c r="G19" i="1" s="1"/>
  <c r="G25" i="1" s="1"/>
  <c r="G30" i="1" l="1"/>
  <c r="G34" i="1" s="1"/>
  <c r="C12" i="6"/>
  <c r="D25" i="1"/>
  <c r="H12" i="6" l="1"/>
  <c r="G12" i="6"/>
  <c r="D12" i="6"/>
  <c r="F12" i="6"/>
  <c r="E12" i="6"/>
  <c r="D30" i="1"/>
  <c r="D38" i="1" s="1"/>
  <c r="C8" i="6"/>
  <c r="D34" i="1" l="1"/>
  <c r="D40" i="1" s="1"/>
  <c r="D8" i="6"/>
  <c r="D14" i="6" s="1"/>
  <c r="D15" i="6" s="1"/>
  <c r="D16" i="6" s="1"/>
  <c r="G8" i="6"/>
  <c r="G14" i="6" s="1"/>
  <c r="G15" i="6" s="1"/>
  <c r="G16" i="6" s="1"/>
  <c r="F8" i="6"/>
  <c r="F14" i="6" s="1"/>
  <c r="F15" i="6" s="1"/>
  <c r="F16" i="6" s="1"/>
  <c r="C14" i="6"/>
  <c r="C15" i="6" s="1"/>
  <c r="C16" i="6" s="1"/>
  <c r="H8" i="6"/>
  <c r="H14" i="6" s="1"/>
  <c r="H15" i="6" s="1"/>
  <c r="H16" i="6" s="1"/>
  <c r="E8" i="6"/>
  <c r="E14" i="6" s="1"/>
  <c r="E15" i="6" s="1"/>
  <c r="E16" i="6" s="1"/>
</calcChain>
</file>

<file path=xl/comments1.xml><?xml version="1.0" encoding="utf-8"?>
<comments xmlns="http://schemas.openxmlformats.org/spreadsheetml/2006/main">
  <authors>
    <author>Jennifer Smith-Daigle</author>
    <author>Brandon</author>
  </authors>
  <commentList>
    <comment ref="C9" authorId="0" shapeId="0">
      <text>
        <r>
          <rPr>
            <sz val="9"/>
            <color indexed="81"/>
            <rFont val="Tahoma"/>
            <family val="2"/>
          </rPr>
          <t>Up front, people usually need to decide what requirements their database will meet.  It's important, even with Designer, to think through what you want to accomplish with your database.</t>
        </r>
      </text>
    </comment>
    <comment ref="C18" authorId="0" shapeId="0">
      <text>
        <r>
          <rPr>
            <sz val="9"/>
            <color indexed="81"/>
            <rFont val="Tahoma"/>
            <family val="2"/>
          </rPr>
          <t>Subforms are contained within a parent form, and display related information.  For example, the main form may contain Customers, and you want subforms to show the Orders and Contacts that are related to a selected Customer.</t>
        </r>
      </text>
    </comment>
    <comment ref="C21" authorId="0" shapeId="0">
      <text>
        <r>
          <rPr>
            <sz val="9"/>
            <color indexed="81"/>
            <rFont val="Tahoma"/>
            <family val="2"/>
          </rPr>
          <t>The average number of fields you will have displayed on a form.  The number matters, as the more fields you diisplay, the more work you'll do setting up your form.</t>
        </r>
      </text>
    </comment>
    <comment ref="C24" authorId="0" shapeId="0">
      <text>
        <r>
          <rPr>
            <sz val="9"/>
            <color indexed="81"/>
            <rFont val="Tahoma"/>
            <family val="2"/>
          </rPr>
          <t>This is work to adjust fonts, play with color schemes, etc.  Designer automatically formats your forms, but you might still decide to put some personal touches on your forms like adding an image to the header.</t>
        </r>
      </text>
    </comment>
    <comment ref="C27" authorId="0" shapeId="0">
      <text>
        <r>
          <rPr>
            <sz val="9"/>
            <color indexed="81"/>
            <rFont val="Tahoma"/>
            <family val="2"/>
          </rPr>
          <t>With any project, once you get it up and running, you see things you'd like to adjust or modify.  With Designer, this is a faster process because you simply edit your changes in Designer and re-create the database.</t>
        </r>
      </text>
    </comment>
    <comment ref="C39" authorId="1" shapeId="0">
      <text>
        <r>
          <rPr>
            <sz val="9"/>
            <color indexed="81"/>
            <rFont val="Tahoma"/>
            <family val="2"/>
          </rPr>
          <t>Designer is a one-time license cost with lifetime updates and support. 
$199 for a single Designer
$499 for unlimited Designer licenses
(note that the databases you create can have unlimited users without additional cost, the license is just for the design tool itself)</t>
        </r>
      </text>
    </comment>
    <comment ref="C40" authorId="1" shapeId="0">
      <text>
        <r>
          <rPr>
            <sz val="9"/>
            <color indexed="81"/>
            <rFont val="Tahoma"/>
            <family val="2"/>
          </rPr>
          <t>This is the different in the time/cost to create without Designer versus using Designer and paying the license cost.</t>
        </r>
      </text>
    </comment>
  </commentList>
</comments>
</file>

<file path=xl/sharedStrings.xml><?xml version="1.0" encoding="utf-8"?>
<sst xmlns="http://schemas.openxmlformats.org/spreadsheetml/2006/main" count="58" uniqueCount="38">
  <si>
    <t>seconds</t>
  </si>
  <si>
    <t>minutes</t>
  </si>
  <si>
    <t>hours</t>
  </si>
  <si>
    <t>Total Time</t>
  </si>
  <si>
    <t>Schema Design</t>
  </si>
  <si>
    <t>Hourly Rate</t>
  </si>
  <si>
    <t>Form Styling</t>
  </si>
  <si>
    <t>minutes/form</t>
  </si>
  <si>
    <t>Total Forms &amp; Subforms</t>
  </si>
  <si>
    <t>Time to add &amp; align field</t>
  </si>
  <si>
    <t>hours (total)</t>
  </si>
  <si>
    <t>Subtotal: Form Creation</t>
  </si>
  <si>
    <t>Subtotal: Table Creation</t>
  </si>
  <si>
    <t>How many databases do you expect to create?</t>
  </si>
  <si>
    <t>88def8fd-8a95-4216-b7f8-4827febbaaea</t>
  </si>
  <si>
    <t>Without Designer</t>
  </si>
  <si>
    <t>With Designer</t>
  </si>
  <si>
    <t>Work for Each Database Project</t>
  </si>
  <si>
    <t>Planning what you want to track</t>
  </si>
  <si>
    <t>Testing and Design Revisions</t>
  </si>
  <si>
    <t>Access Tutorials and Training</t>
  </si>
  <si>
    <t>Average # of Forms</t>
  </si>
  <si>
    <t>Average # of Subforms</t>
  </si>
  <si>
    <t>Up Front Work (for any number of database projects)</t>
  </si>
  <si>
    <t>Total Cost in Your Time</t>
  </si>
  <si>
    <t>Return on Your Investment</t>
  </si>
  <si>
    <t>One-Time Designer License Cost</t>
  </si>
  <si>
    <t>Time Saved by using Designer</t>
  </si>
  <si>
    <t>Average # of Tables</t>
  </si>
  <si>
    <t>Fields per Table</t>
  </si>
  <si>
    <t>Time to create each Field</t>
  </si>
  <si>
    <t>Fields per Form</t>
  </si>
  <si>
    <t>Databases</t>
  </si>
  <si>
    <t>Database Independent</t>
  </si>
  <si>
    <t>Database Dependent</t>
  </si>
  <si>
    <t>Hours Saved</t>
  </si>
  <si>
    <t>Time Expense Saved</t>
  </si>
  <si>
    <t>Savings After License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</si>
</sst>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4" formatCode="_(&quot;$&quot;* #,##0.00_);_(&quot;$&quot;* \(#,##0.00\);_(&quot;$&quot;* &quot;-&quot;??_);_(@_)"/>
    <numFmt numFmtId="43" formatCode="_(* #,##0.00_);_(* \(#,##0.00\);_(* &quot;-&quot;??_);_(@_)"/>
    <numFmt numFmtId="164" formatCode="_(* #,##0.0_);_(* \(#,##0.0\);_(* &quot;-&quot;??_);_(@_)"/>
    <numFmt numFmtId="165" formatCode="_(* #,##0_);_(* \(#,##0\);_(* &quot;-&quot;??_);_(@_)"/>
    <numFmt numFmtId="166" formatCode="_(&quot;$&quot;* #,##0_);_(&quot;$&quot;* \(#,##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4"/>
      <color theme="0"/>
      <name val="Calibri"/>
      <family val="2"/>
      <scheme val="minor"/>
    </font>
    <font>
      <sz val="9"/>
      <color indexed="81"/>
      <name val="Tahoma"/>
      <family val="2"/>
    </font>
    <font>
      <sz val="16"/>
      <color theme="0"/>
      <name val="Calibri"/>
      <family val="2"/>
      <scheme val="minor"/>
    </font>
    <font>
      <b/>
      <sz val="11"/>
      <color rgb="FFFFFFFF"/>
      <name val="Calibri"/>
      <family val="2"/>
      <scheme val="minor"/>
    </font>
    <font>
      <b/>
      <sz val="14"/>
      <color theme="1"/>
      <name val="Calibri"/>
      <family val="2"/>
      <scheme val="minor"/>
    </font>
    <font>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4" tint="-0.499984740745262"/>
        <bgColor indexed="64"/>
      </patternFill>
    </fill>
    <fill>
      <patternFill patternType="solid">
        <fgColor rgb="FF4682B4"/>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3">
    <xf numFmtId="0" fontId="0" fillId="0" borderId="0" xfId="0"/>
    <xf numFmtId="0" fontId="0" fillId="2" borderId="0" xfId="0" applyFill="1"/>
    <xf numFmtId="0" fontId="0" fillId="2" borderId="0" xfId="0" applyFill="1" applyAlignment="1">
      <alignment wrapText="1"/>
    </xf>
    <xf numFmtId="0" fontId="0" fillId="3" borderId="0" xfId="0" applyFill="1"/>
    <xf numFmtId="0" fontId="0" fillId="0" borderId="0" xfId="0" applyFill="1" applyAlignment="1">
      <alignment horizontal="right" vertical="center"/>
    </xf>
    <xf numFmtId="0" fontId="0" fillId="2" borderId="0" xfId="0" applyFill="1" applyBorder="1"/>
    <xf numFmtId="0" fontId="0" fillId="2" borderId="0" xfId="0" applyFill="1" applyAlignment="1"/>
    <xf numFmtId="0" fontId="0" fillId="3" borderId="0" xfId="0" applyFill="1" applyBorder="1"/>
    <xf numFmtId="0" fontId="0" fillId="2" borderId="9" xfId="0" applyFill="1" applyBorder="1"/>
    <xf numFmtId="0" fontId="0" fillId="3" borderId="10" xfId="0" applyFill="1" applyBorder="1"/>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164" fontId="2" fillId="2" borderId="15" xfId="1" applyNumberFormat="1" applyFont="1" applyFill="1" applyBorder="1"/>
    <xf numFmtId="0" fontId="2" fillId="2" borderId="15" xfId="0" applyFont="1" applyFill="1" applyBorder="1"/>
    <xf numFmtId="0" fontId="0" fillId="2" borderId="15" xfId="0" applyFill="1" applyBorder="1"/>
    <xf numFmtId="0" fontId="2" fillId="2" borderId="16" xfId="0" applyFont="1" applyFill="1" applyBorder="1"/>
    <xf numFmtId="165" fontId="2" fillId="2" borderId="15" xfId="1" applyNumberFormat="1" applyFont="1" applyFill="1" applyBorder="1"/>
    <xf numFmtId="164" fontId="0" fillId="2" borderId="0" xfId="0" applyNumberFormat="1" applyFill="1" applyBorder="1"/>
    <xf numFmtId="0" fontId="2" fillId="2" borderId="0" xfId="0" applyFont="1" applyFill="1" applyBorder="1"/>
    <xf numFmtId="0" fontId="0" fillId="2" borderId="14" xfId="0" applyFill="1" applyBorder="1"/>
    <xf numFmtId="166" fontId="2" fillId="2" borderId="15" xfId="2" applyNumberFormat="1" applyFont="1" applyFill="1" applyBorder="1"/>
    <xf numFmtId="0" fontId="0" fillId="2" borderId="16" xfId="0" applyFill="1" applyBorder="1"/>
    <xf numFmtId="0" fontId="3" fillId="4" borderId="1" xfId="0" applyFont="1" applyFill="1" applyBorder="1"/>
    <xf numFmtId="0" fontId="3" fillId="4" borderId="2" xfId="0" applyFont="1" applyFill="1" applyBorder="1"/>
    <xf numFmtId="0" fontId="3" fillId="4" borderId="3" xfId="0" applyFont="1" applyFill="1" applyBorder="1"/>
    <xf numFmtId="0" fontId="3" fillId="4" borderId="4" xfId="0" applyFont="1" applyFill="1" applyBorder="1"/>
    <xf numFmtId="0" fontId="4" fillId="4" borderId="0" xfId="0" applyFont="1" applyFill="1" applyBorder="1"/>
    <xf numFmtId="164" fontId="4" fillId="4" borderId="0" xfId="0" applyNumberFormat="1" applyFont="1" applyFill="1" applyBorder="1"/>
    <xf numFmtId="0" fontId="4" fillId="4" borderId="5" xfId="0" applyFont="1" applyFill="1" applyBorder="1"/>
    <xf numFmtId="0" fontId="0" fillId="3" borderId="0" xfId="0" applyFill="1" applyAlignment="1">
      <alignment horizontal="center" vertical="center"/>
    </xf>
    <xf numFmtId="1" fontId="0" fillId="3" borderId="0" xfId="0" applyNumberFormat="1" applyFill="1" applyBorder="1"/>
    <xf numFmtId="0" fontId="2" fillId="5" borderId="0" xfId="0" applyFont="1" applyFill="1"/>
    <xf numFmtId="0" fontId="0" fillId="5" borderId="0" xfId="0" applyFill="1"/>
    <xf numFmtId="0" fontId="3" fillId="6" borderId="4" xfId="0" applyFont="1" applyFill="1" applyBorder="1"/>
    <xf numFmtId="0" fontId="6" fillId="6" borderId="0" xfId="0" applyFont="1" applyFill="1" applyBorder="1"/>
    <xf numFmtId="0" fontId="4" fillId="6" borderId="5" xfId="0" applyFont="1" applyFill="1" applyBorder="1"/>
    <xf numFmtId="0" fontId="3" fillId="6" borderId="6" xfId="0" applyFont="1" applyFill="1" applyBorder="1"/>
    <xf numFmtId="0" fontId="3" fillId="6" borderId="7" xfId="0" applyFont="1" applyFill="1" applyBorder="1"/>
    <xf numFmtId="0" fontId="3" fillId="6" borderId="8" xfId="0" applyFont="1" applyFill="1" applyBorder="1"/>
    <xf numFmtId="0" fontId="7" fillId="7" borderId="0" xfId="0" applyFont="1" applyFill="1"/>
    <xf numFmtId="38" fontId="7" fillId="7" borderId="0" xfId="0" applyNumberFormat="1" applyFont="1" applyFill="1"/>
    <xf numFmtId="38" fontId="0" fillId="0" borderId="0" xfId="0" applyNumberFormat="1"/>
    <xf numFmtId="40" fontId="0" fillId="0" borderId="0" xfId="0" applyNumberFormat="1"/>
    <xf numFmtId="38" fontId="0" fillId="0" borderId="0" xfId="0" applyNumberFormat="1" applyAlignment="1">
      <alignment horizontal="left" indent="2"/>
    </xf>
    <xf numFmtId="38" fontId="2" fillId="0" borderId="0" xfId="0" applyNumberFormat="1" applyFont="1"/>
    <xf numFmtId="0" fontId="8" fillId="2" borderId="0" xfId="0" applyFont="1" applyFill="1"/>
    <xf numFmtId="0" fontId="9" fillId="2" borderId="0" xfId="0" applyFont="1" applyFill="1"/>
    <xf numFmtId="38" fontId="0" fillId="0" borderId="1" xfId="0" applyNumberFormat="1" applyBorder="1"/>
    <xf numFmtId="38" fontId="0" fillId="0" borderId="2" xfId="0" applyNumberFormat="1" applyBorder="1"/>
    <xf numFmtId="38" fontId="0" fillId="0" borderId="3" xfId="0" applyNumberFormat="1" applyBorder="1"/>
    <xf numFmtId="38" fontId="0" fillId="0" borderId="4" xfId="0" applyNumberFormat="1" applyBorder="1"/>
    <xf numFmtId="165" fontId="0" fillId="0" borderId="0" xfId="1" applyNumberFormat="1" applyFont="1" applyBorder="1"/>
    <xf numFmtId="165" fontId="0" fillId="0" borderId="5" xfId="1" applyNumberFormat="1" applyFont="1" applyBorder="1"/>
    <xf numFmtId="38" fontId="0" fillId="0" borderId="6" xfId="0" applyNumberFormat="1" applyBorder="1"/>
    <xf numFmtId="38" fontId="0" fillId="0" borderId="7" xfId="0" applyNumberFormat="1" applyBorder="1"/>
    <xf numFmtId="38" fontId="0" fillId="0" borderId="8" xfId="0" applyNumberFormat="1" applyBorder="1"/>
    <xf numFmtId="5" fontId="4" fillId="4" borderId="0" xfId="0" applyNumberFormat="1" applyFont="1" applyFill="1" applyBorder="1"/>
    <xf numFmtId="5" fontId="6" fillId="6" borderId="0" xfId="0" applyNumberFormat="1" applyFont="1" applyFill="1" applyBorder="1"/>
    <xf numFmtId="5" fontId="0" fillId="3" borderId="0" xfId="2" applyNumberFormat="1" applyFont="1" applyFill="1" applyBorder="1"/>
    <xf numFmtId="5" fontId="2" fillId="2" borderId="0" xfId="2" applyNumberFormat="1" applyFont="1" applyFill="1" applyBorder="1"/>
    <xf numFmtId="5" fontId="0" fillId="2" borderId="0" xfId="2" applyNumberFormat="1" applyFont="1" applyFill="1" applyBorder="1"/>
  </cellXfs>
  <cellStyles count="3">
    <cellStyle name="Comma" xfId="1" builtinId="3"/>
    <cellStyle name="Currency" xfId="2"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400"/>
          </a:pPr>
          <a:endParaRPr lang="en-US"/>
        </a:p>
      </c:txPr>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SavingsCalcs!$B$14</c:f>
              <c:strCache>
                <c:ptCount val="1"/>
                <c:pt idx="0">
                  <c:v>Hours Saved</c:v>
                </c:pt>
              </c:strCache>
            </c:strRef>
          </c:tx>
          <c:invertIfNegative val="0"/>
          <c:val>
            <c:numRef>
              <c:f>SavingsCalcs!$C$14:$H$14</c:f>
              <c:numCache>
                <c:formatCode>#,##0_);[Red]\(#,##0\)</c:formatCode>
                <c:ptCount val="6"/>
                <c:pt idx="0">
                  <c:v>8.5928571428571416</c:v>
                </c:pt>
                <c:pt idx="1">
                  <c:v>14.185714285714285</c:v>
                </c:pt>
                <c:pt idx="2">
                  <c:v>19.778571428571428</c:v>
                </c:pt>
                <c:pt idx="3">
                  <c:v>25.37142857142857</c:v>
                </c:pt>
                <c:pt idx="4">
                  <c:v>30.964285714285712</c:v>
                </c:pt>
                <c:pt idx="5">
                  <c:v>36.557142857142857</c:v>
                </c:pt>
              </c:numCache>
            </c:numRef>
          </c:val>
        </c:ser>
        <c:dLbls>
          <c:showLegendKey val="0"/>
          <c:showVal val="0"/>
          <c:showCatName val="0"/>
          <c:showSerName val="0"/>
          <c:showPercent val="0"/>
          <c:showBubbleSize val="0"/>
        </c:dLbls>
        <c:gapWidth val="150"/>
        <c:shape val="box"/>
        <c:axId val="336478624"/>
        <c:axId val="336480192"/>
        <c:axId val="0"/>
      </c:bar3DChart>
      <c:catAx>
        <c:axId val="336478624"/>
        <c:scaling>
          <c:orientation val="minMax"/>
        </c:scaling>
        <c:delete val="0"/>
        <c:axPos val="b"/>
        <c:title>
          <c:tx>
            <c:rich>
              <a:bodyPr/>
              <a:lstStyle/>
              <a:p>
                <a:pPr>
                  <a:defRPr/>
                </a:pPr>
                <a:r>
                  <a:rPr lang="en-US"/>
                  <a:t>Databases Created</a:t>
                </a:r>
              </a:p>
            </c:rich>
          </c:tx>
          <c:layout/>
          <c:overlay val="0"/>
        </c:title>
        <c:majorTickMark val="out"/>
        <c:minorTickMark val="none"/>
        <c:tickLblPos val="nextTo"/>
        <c:crossAx val="336480192"/>
        <c:crosses val="autoZero"/>
        <c:auto val="1"/>
        <c:lblAlgn val="ctr"/>
        <c:lblOffset val="100"/>
        <c:noMultiLvlLbl val="0"/>
      </c:catAx>
      <c:valAx>
        <c:axId val="336480192"/>
        <c:scaling>
          <c:orientation val="minMax"/>
        </c:scaling>
        <c:delete val="0"/>
        <c:axPos val="l"/>
        <c:majorGridlines/>
        <c:title>
          <c:tx>
            <c:rich>
              <a:bodyPr rot="-5400000" vert="horz"/>
              <a:lstStyle/>
              <a:p>
                <a:pPr>
                  <a:defRPr/>
                </a:pPr>
                <a:r>
                  <a:rPr lang="en-US"/>
                  <a:t>Hours</a:t>
                </a:r>
              </a:p>
            </c:rich>
          </c:tx>
          <c:layout/>
          <c:overlay val="0"/>
        </c:title>
        <c:numFmt formatCode="#,##0_);[Red]\(#,##0\)" sourceLinked="1"/>
        <c:majorTickMark val="out"/>
        <c:minorTickMark val="none"/>
        <c:tickLblPos val="nextTo"/>
        <c:crossAx val="336478624"/>
        <c:crosses val="autoZero"/>
        <c:crossBetween val="between"/>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http://www.opengatesw.net/order.htm?utm_source=designer&amp;utm_medium=roi"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466724</xdr:colOff>
      <xdr:row>4</xdr:row>
      <xdr:rowOff>0</xdr:rowOff>
    </xdr:from>
    <xdr:to>
      <xdr:col>14</xdr:col>
      <xdr:colOff>209550</xdr:colOff>
      <xdr:row>7</xdr:row>
      <xdr:rowOff>38101</xdr:rowOff>
    </xdr:to>
    <xdr:sp macro="" textlink="">
      <xdr:nvSpPr>
        <xdr:cNvPr id="2" name="Rounded Rectangle 1"/>
        <xdr:cNvSpPr/>
      </xdr:nvSpPr>
      <xdr:spPr>
        <a:xfrm>
          <a:off x="8058149" y="733425"/>
          <a:ext cx="2790826" cy="61912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If you have experience creating</a:t>
          </a:r>
          <a:r>
            <a:rPr lang="en-US" sz="1100" baseline="0"/>
            <a:t> </a:t>
          </a:r>
          <a:r>
            <a:rPr lang="en-US" sz="1100"/>
            <a:t>Access tables, we recommend setting</a:t>
          </a:r>
          <a:r>
            <a:rPr lang="en-US" sz="1100" baseline="0"/>
            <a:t> this row to 0.</a:t>
          </a:r>
          <a:endParaRPr lang="en-US" sz="1100"/>
        </a:p>
      </xdr:txBody>
    </xdr:sp>
    <xdr:clientData/>
  </xdr:twoCellAnchor>
  <xdr:twoCellAnchor>
    <xdr:from>
      <xdr:col>7</xdr:col>
      <xdr:colOff>869155</xdr:colOff>
      <xdr:row>5</xdr:row>
      <xdr:rowOff>104775</xdr:rowOff>
    </xdr:from>
    <xdr:to>
      <xdr:col>9</xdr:col>
      <xdr:colOff>552925</xdr:colOff>
      <xdr:row>5</xdr:row>
      <xdr:rowOff>104775</xdr:rowOff>
    </xdr:to>
    <xdr:cxnSp macro="">
      <xdr:nvCxnSpPr>
        <xdr:cNvPr id="4" name="Straight Arrow Connector 3"/>
        <xdr:cNvCxnSpPr/>
      </xdr:nvCxnSpPr>
      <xdr:spPr>
        <a:xfrm flipH="1">
          <a:off x="6488905" y="1033463"/>
          <a:ext cx="1648301"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9</xdr:col>
      <xdr:colOff>466724</xdr:colOff>
      <xdr:row>24</xdr:row>
      <xdr:rowOff>47626</xdr:rowOff>
    </xdr:from>
    <xdr:to>
      <xdr:col>14</xdr:col>
      <xdr:colOff>209550</xdr:colOff>
      <xdr:row>29</xdr:row>
      <xdr:rowOff>0</xdr:rowOff>
    </xdr:to>
    <xdr:sp macro="" textlink="">
      <xdr:nvSpPr>
        <xdr:cNvPr id="5" name="Rounded Rectangle 4"/>
        <xdr:cNvSpPr/>
      </xdr:nvSpPr>
      <xdr:spPr>
        <a:xfrm>
          <a:off x="8058149" y="4514851"/>
          <a:ext cx="2790826" cy="90487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Usually users will revise and refine</a:t>
          </a:r>
          <a:r>
            <a:rPr lang="en-US" sz="1100" baseline="0"/>
            <a:t> their database design; Designer reduces the time needed to make changes to your initial design.</a:t>
          </a:r>
          <a:endParaRPr lang="en-US" sz="1100"/>
        </a:p>
      </xdr:txBody>
    </xdr:sp>
    <xdr:clientData fPrintsWithSheet="0"/>
  </xdr:twoCellAnchor>
  <xdr:twoCellAnchor>
    <xdr:from>
      <xdr:col>7</xdr:col>
      <xdr:colOff>447675</xdr:colOff>
      <xdr:row>26</xdr:row>
      <xdr:rowOff>104775</xdr:rowOff>
    </xdr:from>
    <xdr:to>
      <xdr:col>9</xdr:col>
      <xdr:colOff>497205</xdr:colOff>
      <xdr:row>26</xdr:row>
      <xdr:rowOff>104775</xdr:rowOff>
    </xdr:to>
    <xdr:cxnSp macro="">
      <xdr:nvCxnSpPr>
        <xdr:cNvPr id="6" name="Straight Arrow Connector 5"/>
        <xdr:cNvCxnSpPr/>
      </xdr:nvCxnSpPr>
      <xdr:spPr>
        <a:xfrm flipH="1">
          <a:off x="6076950" y="4953000"/>
          <a:ext cx="2011680"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9</xdr:col>
      <xdr:colOff>466724</xdr:colOff>
      <xdr:row>11</xdr:row>
      <xdr:rowOff>142875</xdr:rowOff>
    </xdr:from>
    <xdr:to>
      <xdr:col>14</xdr:col>
      <xdr:colOff>209550</xdr:colOff>
      <xdr:row>16</xdr:row>
      <xdr:rowOff>9525</xdr:rowOff>
    </xdr:to>
    <xdr:sp macro="" textlink="">
      <xdr:nvSpPr>
        <xdr:cNvPr id="7" name="Rounded Rectangle 6"/>
        <xdr:cNvSpPr/>
      </xdr:nvSpPr>
      <xdr:spPr>
        <a:xfrm>
          <a:off x="8058149" y="2219325"/>
          <a:ext cx="2790826" cy="733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OpenGate has measured the average</a:t>
          </a:r>
          <a:r>
            <a:rPr lang="en-US" sz="1100" baseline="0"/>
            <a:t> time to add 7 fields in Access' table design tool  and Designer to arrive at these numbers.</a:t>
          </a:r>
          <a:endParaRPr lang="en-US" sz="1100"/>
        </a:p>
      </xdr:txBody>
    </xdr:sp>
    <xdr:clientData/>
  </xdr:twoCellAnchor>
  <xdr:twoCellAnchor>
    <xdr:from>
      <xdr:col>7</xdr:col>
      <xdr:colOff>571500</xdr:colOff>
      <xdr:row>13</xdr:row>
      <xdr:rowOff>123825</xdr:rowOff>
    </xdr:from>
    <xdr:to>
      <xdr:col>10</xdr:col>
      <xdr:colOff>11430</xdr:colOff>
      <xdr:row>13</xdr:row>
      <xdr:rowOff>123825</xdr:rowOff>
    </xdr:to>
    <xdr:cxnSp macro="">
      <xdr:nvCxnSpPr>
        <xdr:cNvPr id="8" name="Straight Arrow Connector 7"/>
        <xdr:cNvCxnSpPr/>
      </xdr:nvCxnSpPr>
      <xdr:spPr>
        <a:xfrm flipH="1">
          <a:off x="6200775" y="2581275"/>
          <a:ext cx="2011680"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9</xdr:col>
      <xdr:colOff>466724</xdr:colOff>
      <xdr:row>8</xdr:row>
      <xdr:rowOff>119064</xdr:rowOff>
    </xdr:from>
    <xdr:to>
      <xdr:col>14</xdr:col>
      <xdr:colOff>209550</xdr:colOff>
      <xdr:row>10</xdr:row>
      <xdr:rowOff>52389</xdr:rowOff>
    </xdr:to>
    <xdr:sp macro="" textlink="">
      <xdr:nvSpPr>
        <xdr:cNvPr id="9" name="Rounded Rectangle 8"/>
        <xdr:cNvSpPr/>
      </xdr:nvSpPr>
      <xdr:spPr>
        <a:xfrm>
          <a:off x="8051005" y="1619252"/>
          <a:ext cx="2778920" cy="3143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a:t>Designer takes</a:t>
          </a:r>
          <a:r>
            <a:rPr lang="en-US" sz="1100" baseline="0"/>
            <a:t> care of the schema design automatically for you.</a:t>
          </a:r>
          <a:endParaRPr lang="en-US" sz="1100"/>
        </a:p>
      </xdr:txBody>
    </xdr:sp>
    <xdr:clientData/>
  </xdr:twoCellAnchor>
  <xdr:twoCellAnchor>
    <xdr:from>
      <xdr:col>7</xdr:col>
      <xdr:colOff>447675</xdr:colOff>
      <xdr:row>9</xdr:row>
      <xdr:rowOff>119063</xdr:rowOff>
    </xdr:from>
    <xdr:to>
      <xdr:col>9</xdr:col>
      <xdr:colOff>497205</xdr:colOff>
      <xdr:row>9</xdr:row>
      <xdr:rowOff>119063</xdr:rowOff>
    </xdr:to>
    <xdr:cxnSp macro="">
      <xdr:nvCxnSpPr>
        <xdr:cNvPr id="10" name="Straight Arrow Connector 9"/>
        <xdr:cNvCxnSpPr/>
      </xdr:nvCxnSpPr>
      <xdr:spPr>
        <a:xfrm flipH="1">
          <a:off x="6067425" y="1809751"/>
          <a:ext cx="2014061" cy="0"/>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10</xdr:col>
      <xdr:colOff>0</xdr:colOff>
      <xdr:row>35</xdr:row>
      <xdr:rowOff>0</xdr:rowOff>
    </xdr:from>
    <xdr:to>
      <xdr:col>13</xdr:col>
      <xdr:colOff>398992</xdr:colOff>
      <xdr:row>41</xdr:row>
      <xdr:rowOff>2117</xdr:rowOff>
    </xdr:to>
    <xdr:sp macro="" textlink="">
      <xdr:nvSpPr>
        <xdr:cNvPr id="11" name="Rectangle 1"/>
        <xdr:cNvSpPr>
          <a:spLocks noChangeArrowheads="1"/>
        </xdr:cNvSpPr>
      </xdr:nvSpPr>
      <xdr:spPr bwMode="auto">
        <a:xfrm>
          <a:off x="8265583" y="5577417"/>
          <a:ext cx="2240492" cy="1028700"/>
        </a:xfrm>
        <a:prstGeom prst="rect">
          <a:avLst/>
        </a:prstGeom>
        <a:gradFill rotWithShape="1">
          <a:gsLst>
            <a:gs pos="0">
              <a:srgbClr val="FFFFFF"/>
            </a:gs>
            <a:gs pos="100000">
              <a:srgbClr val="CCCCFF"/>
            </a:gs>
          </a:gsLst>
          <a:lin ang="5400000" scaled="1"/>
        </a:gra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36576" tIns="27432" rIns="0" bIns="0" anchor="t" upright="1"/>
        <a:lstStyle/>
        <a:p>
          <a:pPr algn="l" rtl="0">
            <a:defRPr sz="1000"/>
          </a:pPr>
          <a:r>
            <a:rPr lang="en-US" sz="1200" b="1" i="0" strike="noStrike">
              <a:solidFill>
                <a:srgbClr val="000000"/>
              </a:solidFill>
              <a:latin typeface="Arial"/>
              <a:cs typeface="Arial"/>
            </a:rPr>
            <a:t>Need to justify Designer to your management?</a:t>
          </a:r>
          <a:endParaRPr lang="en-US" sz="1200" b="0" i="0" strike="noStrike">
            <a:solidFill>
              <a:srgbClr val="000000"/>
            </a:solidFill>
            <a:latin typeface="Arial"/>
            <a:cs typeface="Arial"/>
          </a:endParaRPr>
        </a:p>
        <a:p>
          <a:pPr algn="l" rtl="0">
            <a:defRPr sz="1000"/>
          </a:pPr>
          <a:endParaRPr lang="en-US" sz="1200" b="0" i="0" strike="noStrike">
            <a:solidFill>
              <a:srgbClr val="000000"/>
            </a:solidFill>
            <a:latin typeface="Arial"/>
            <a:cs typeface="Arial"/>
          </a:endParaRPr>
        </a:p>
        <a:p>
          <a:pPr algn="l" rtl="0">
            <a:defRPr sz="1000"/>
          </a:pPr>
          <a:r>
            <a:rPr lang="en-US" sz="1200" b="0" i="0" strike="noStrike">
              <a:solidFill>
                <a:srgbClr val="000000"/>
              </a:solidFill>
              <a:latin typeface="Arial"/>
              <a:cs typeface="Arial"/>
            </a:rPr>
            <a:t>Just print this page and present it as a cost/benefit analysis!</a:t>
          </a:r>
        </a:p>
      </xdr:txBody>
    </xdr:sp>
    <xdr:clientData/>
  </xdr:twoCellAnchor>
  <xdr:twoCellAnchor>
    <xdr:from>
      <xdr:col>1</xdr:col>
      <xdr:colOff>9525</xdr:colOff>
      <xdr:row>41</xdr:row>
      <xdr:rowOff>114300</xdr:rowOff>
    </xdr:from>
    <xdr:to>
      <xdr:col>5</xdr:col>
      <xdr:colOff>9525</xdr:colOff>
      <xdr:row>54</xdr:row>
      <xdr:rowOff>28575</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7408</xdr:colOff>
      <xdr:row>42</xdr:row>
      <xdr:rowOff>62442</xdr:rowOff>
    </xdr:from>
    <xdr:to>
      <xdr:col>13</xdr:col>
      <xdr:colOff>406400</xdr:colOff>
      <xdr:row>47</xdr:row>
      <xdr:rowOff>131234</xdr:rowOff>
    </xdr:to>
    <xdr:sp macro="" textlink="">
      <xdr:nvSpPr>
        <xdr:cNvPr id="13" name="Rectangle 1">
          <a:hlinkClick xmlns:r="http://schemas.openxmlformats.org/officeDocument/2006/relationships" r:id="rId2"/>
        </xdr:cNvPr>
        <xdr:cNvSpPr>
          <a:spLocks noChangeArrowheads="1"/>
        </xdr:cNvSpPr>
      </xdr:nvSpPr>
      <xdr:spPr bwMode="auto">
        <a:xfrm>
          <a:off x="8265583" y="6720417"/>
          <a:ext cx="2227792" cy="1021292"/>
        </a:xfrm>
        <a:prstGeom prst="rect">
          <a:avLst/>
        </a:prstGeom>
        <a:gradFill rotWithShape="1">
          <a:gsLst>
            <a:gs pos="0">
              <a:srgbClr val="FFFFFF"/>
            </a:gs>
            <a:gs pos="100000">
              <a:srgbClr val="CCCCFF"/>
            </a:gs>
          </a:gsLst>
          <a:lin ang="5400000" scaled="1"/>
        </a:gradFill>
        <a:ln w="9525">
          <a:solidFill>
            <a:srgbClr val="000000"/>
          </a:solidFill>
          <a:miter lim="800000"/>
          <a:headEnd/>
          <a:tailEnd/>
        </a:ln>
        <a:effectLst>
          <a:outerShdw dist="107763" dir="2700000" algn="ctr" rotWithShape="0">
            <a:srgbClr val="808080">
              <a:alpha val="50000"/>
            </a:srgbClr>
          </a:outerShdw>
        </a:effectLst>
      </xdr:spPr>
      <xdr:txBody>
        <a:bodyPr vertOverflow="clip" wrap="square" lIns="36576" tIns="27432" rIns="0" bIns="0" anchor="t" upright="1"/>
        <a:lstStyle/>
        <a:p>
          <a:pPr algn="l" rtl="0">
            <a:defRPr sz="1000"/>
          </a:pPr>
          <a:r>
            <a:rPr lang="en-US" sz="1200" b="1" i="0" strike="noStrike">
              <a:solidFill>
                <a:srgbClr val="000000"/>
              </a:solidFill>
              <a:latin typeface="Arial"/>
              <a:cs typeface="Arial"/>
            </a:rPr>
            <a:t>Ready to Order?</a:t>
          </a:r>
          <a:endParaRPr lang="en-US" sz="1200" b="0" i="0" strike="noStrike">
            <a:solidFill>
              <a:srgbClr val="000000"/>
            </a:solidFill>
            <a:latin typeface="Arial"/>
            <a:cs typeface="Arial"/>
          </a:endParaRPr>
        </a:p>
        <a:p>
          <a:pPr algn="l" rtl="0">
            <a:defRPr sz="1000"/>
          </a:pPr>
          <a:endParaRPr lang="en-US" sz="1200" b="0" i="0" strike="noStrike">
            <a:solidFill>
              <a:srgbClr val="000000"/>
            </a:solidFill>
            <a:latin typeface="Arial"/>
            <a:cs typeface="Arial"/>
          </a:endParaRPr>
        </a:p>
        <a:p>
          <a:pPr algn="l" rtl="0">
            <a:defRPr sz="1000"/>
          </a:pPr>
          <a:r>
            <a:rPr lang="en-US" sz="1200" b="0" i="0" strike="noStrike">
              <a:solidFill>
                <a:srgbClr val="000000"/>
              </a:solidFill>
              <a:latin typeface="Arial"/>
              <a:cs typeface="Arial"/>
            </a:rPr>
            <a:t>Click here to order securely online, download within 5 minutes of your order!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
  <sheetViews>
    <sheetView workbookViewId="0"/>
  </sheetViews>
  <sheetFormatPr defaultRowHeight="15" x14ac:dyDescent="0.25"/>
  <sheetData>
    <row r="3" spans="1:1" x14ac:dyDescent="0.25">
      <c r="A3" t="s">
        <v>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41"/>
  <sheetViews>
    <sheetView tabSelected="1" topLeftCell="A16" zoomScaleNormal="100" workbookViewId="0">
      <selection activeCell="D40" sqref="D40"/>
    </sheetView>
  </sheetViews>
  <sheetFormatPr defaultRowHeight="15" x14ac:dyDescent="0.25"/>
  <cols>
    <col min="1" max="1" width="2" style="1" customWidth="1"/>
    <col min="2" max="2" width="0.85546875" style="1" customWidth="1"/>
    <col min="3" max="3" width="36.42578125" style="1" customWidth="1"/>
    <col min="4" max="4" width="12.5703125" style="1" customWidth="1"/>
    <col min="5" max="5" width="14.85546875" style="1" customWidth="1"/>
    <col min="6" max="6" width="9.140625" style="1"/>
    <col min="7" max="7" width="9.42578125" style="1" bestFit="1" customWidth="1"/>
    <col min="8" max="8" width="20.28515625" style="1" customWidth="1"/>
    <col min="9" max="16384" width="9.140625" style="1"/>
  </cols>
  <sheetData>
    <row r="1" spans="2:8" ht="6" customHeight="1" x14ac:dyDescent="0.25"/>
    <row r="2" spans="2:8" x14ac:dyDescent="0.25">
      <c r="C2" s="6" t="s">
        <v>13</v>
      </c>
      <c r="E2" s="31">
        <v>1</v>
      </c>
    </row>
    <row r="3" spans="2:8" ht="7.5" customHeight="1" x14ac:dyDescent="0.25">
      <c r="C3" s="2"/>
      <c r="D3" s="4"/>
    </row>
    <row r="4" spans="2:8" ht="18.75" x14ac:dyDescent="0.3">
      <c r="D4" s="47" t="s">
        <v>15</v>
      </c>
      <c r="E4" s="48"/>
      <c r="F4" s="48"/>
      <c r="G4" s="47" t="s">
        <v>16</v>
      </c>
    </row>
    <row r="5" spans="2:8" x14ac:dyDescent="0.25">
      <c r="B5" s="33"/>
      <c r="C5" s="33" t="s">
        <v>23</v>
      </c>
      <c r="D5" s="34"/>
      <c r="E5" s="34"/>
      <c r="F5" s="34"/>
      <c r="G5" s="34"/>
      <c r="H5" s="34"/>
    </row>
    <row r="6" spans="2:8" x14ac:dyDescent="0.25">
      <c r="C6" s="1" t="s">
        <v>20</v>
      </c>
      <c r="D6" s="3">
        <v>4</v>
      </c>
      <c r="E6" s="1" t="s">
        <v>10</v>
      </c>
      <c r="G6" s="3">
        <v>1</v>
      </c>
      <c r="H6" s="1" t="s">
        <v>10</v>
      </c>
    </row>
    <row r="8" spans="2:8" x14ac:dyDescent="0.25">
      <c r="B8" s="33"/>
      <c r="C8" s="33" t="s">
        <v>17</v>
      </c>
      <c r="D8" s="34"/>
      <c r="E8" s="34"/>
      <c r="F8" s="34"/>
      <c r="G8" s="34"/>
      <c r="H8" s="34"/>
    </row>
    <row r="9" spans="2:8" x14ac:dyDescent="0.25">
      <c r="B9" s="8"/>
      <c r="C9" s="10" t="s">
        <v>18</v>
      </c>
      <c r="D9" s="9">
        <v>30</v>
      </c>
      <c r="E9" s="10" t="s">
        <v>1</v>
      </c>
      <c r="F9" s="10"/>
      <c r="G9" s="10">
        <v>30</v>
      </c>
      <c r="H9" s="11" t="s">
        <v>1</v>
      </c>
    </row>
    <row r="10" spans="2:8" x14ac:dyDescent="0.25">
      <c r="B10" s="12"/>
      <c r="C10" s="5" t="s">
        <v>4</v>
      </c>
      <c r="D10" s="7">
        <v>1</v>
      </c>
      <c r="E10" s="5" t="s">
        <v>2</v>
      </c>
      <c r="F10" s="5"/>
      <c r="G10" s="7">
        <v>0</v>
      </c>
      <c r="H10" s="13" t="s">
        <v>2</v>
      </c>
    </row>
    <row r="11" spans="2:8" ht="6" customHeight="1" x14ac:dyDescent="0.25">
      <c r="B11" s="12"/>
      <c r="C11" s="5"/>
      <c r="D11" s="5"/>
      <c r="E11" s="5"/>
      <c r="F11" s="5"/>
      <c r="G11" s="5"/>
      <c r="H11" s="13"/>
    </row>
    <row r="12" spans="2:8" x14ac:dyDescent="0.25">
      <c r="B12" s="12"/>
      <c r="C12" s="5" t="s">
        <v>28</v>
      </c>
      <c r="D12" s="7">
        <v>8</v>
      </c>
      <c r="E12" s="5"/>
      <c r="F12" s="5"/>
      <c r="G12" s="5">
        <f>D12</f>
        <v>8</v>
      </c>
      <c r="H12" s="13"/>
    </row>
    <row r="13" spans="2:8" x14ac:dyDescent="0.25">
      <c r="B13" s="12"/>
      <c r="C13" s="5" t="s">
        <v>29</v>
      </c>
      <c r="D13" s="7">
        <v>8</v>
      </c>
      <c r="E13" s="5"/>
      <c r="F13" s="5"/>
      <c r="G13" s="5">
        <f>D13</f>
        <v>8</v>
      </c>
      <c r="H13" s="13"/>
    </row>
    <row r="14" spans="2:8" x14ac:dyDescent="0.25">
      <c r="B14" s="12"/>
      <c r="C14" s="5" t="s">
        <v>30</v>
      </c>
      <c r="D14" s="32">
        <f>80/7</f>
        <v>11.428571428571429</v>
      </c>
      <c r="E14" s="5" t="s">
        <v>0</v>
      </c>
      <c r="F14" s="5"/>
      <c r="G14" s="7">
        <f>35/7</f>
        <v>5</v>
      </c>
      <c r="H14" s="13" t="s">
        <v>0</v>
      </c>
    </row>
    <row r="15" spans="2:8" x14ac:dyDescent="0.25">
      <c r="B15" s="21"/>
      <c r="C15" s="15" t="s">
        <v>12</v>
      </c>
      <c r="D15" s="18">
        <f>(((D14*D13*D12)/360)+D10+(D9/60))*$E$2</f>
        <v>3.5317460317460316</v>
      </c>
      <c r="E15" s="15" t="s">
        <v>2</v>
      </c>
      <c r="F15" s="16"/>
      <c r="G15" s="18">
        <f>(((G14*G13*G12)/360)+G10+(G9/60))*$E$2</f>
        <v>1.3888888888888888</v>
      </c>
      <c r="H15" s="17" t="s">
        <v>2</v>
      </c>
    </row>
    <row r="16" spans="2:8" ht="8.25" customHeight="1" x14ac:dyDescent="0.25"/>
    <row r="17" spans="2:8" x14ac:dyDescent="0.25">
      <c r="B17" s="8"/>
      <c r="C17" s="10" t="s">
        <v>21</v>
      </c>
      <c r="D17" s="9">
        <f>CEILING(D12*0.8,1)</f>
        <v>7</v>
      </c>
      <c r="E17" s="10"/>
      <c r="F17" s="10"/>
      <c r="G17" s="10">
        <f>D17</f>
        <v>7</v>
      </c>
      <c r="H17" s="11"/>
    </row>
    <row r="18" spans="2:8" x14ac:dyDescent="0.25">
      <c r="B18" s="12"/>
      <c r="C18" s="5" t="s">
        <v>22</v>
      </c>
      <c r="D18" s="7">
        <v>2</v>
      </c>
      <c r="E18" s="5"/>
      <c r="F18" s="5"/>
      <c r="G18" s="5">
        <f>D18</f>
        <v>2</v>
      </c>
      <c r="H18" s="13"/>
    </row>
    <row r="19" spans="2:8" x14ac:dyDescent="0.25">
      <c r="B19" s="12"/>
      <c r="C19" s="5" t="s">
        <v>8</v>
      </c>
      <c r="D19" s="5">
        <f>D18+D17</f>
        <v>9</v>
      </c>
      <c r="E19" s="5"/>
      <c r="F19" s="5"/>
      <c r="G19" s="5">
        <f>G18+G17</f>
        <v>9</v>
      </c>
      <c r="H19" s="13"/>
    </row>
    <row r="20" spans="2:8" ht="5.25" customHeight="1" x14ac:dyDescent="0.25">
      <c r="B20" s="12"/>
      <c r="C20" s="5"/>
      <c r="D20" s="5"/>
      <c r="E20" s="5"/>
      <c r="F20" s="5"/>
      <c r="G20" s="5"/>
      <c r="H20" s="13"/>
    </row>
    <row r="21" spans="2:8" x14ac:dyDescent="0.25">
      <c r="B21" s="12"/>
      <c r="C21" s="5" t="s">
        <v>31</v>
      </c>
      <c r="D21" s="7">
        <f>D13</f>
        <v>8</v>
      </c>
      <c r="E21" s="5"/>
      <c r="F21" s="5"/>
      <c r="G21" s="5">
        <f>D21</f>
        <v>8</v>
      </c>
      <c r="H21" s="13"/>
    </row>
    <row r="22" spans="2:8" x14ac:dyDescent="0.25">
      <c r="B22" s="12"/>
      <c r="C22" s="5" t="s">
        <v>9</v>
      </c>
      <c r="D22" s="7">
        <v>10</v>
      </c>
      <c r="E22" s="5" t="s">
        <v>0</v>
      </c>
      <c r="F22" s="5"/>
      <c r="G22" s="7">
        <v>0</v>
      </c>
      <c r="H22" s="13" t="s">
        <v>0</v>
      </c>
    </row>
    <row r="23" spans="2:8" ht="6.75" customHeight="1" x14ac:dyDescent="0.25">
      <c r="B23" s="12"/>
      <c r="C23" s="5"/>
      <c r="D23" s="5"/>
      <c r="E23" s="5"/>
      <c r="F23" s="5"/>
      <c r="G23" s="5"/>
      <c r="H23" s="13"/>
    </row>
    <row r="24" spans="2:8" x14ac:dyDescent="0.25">
      <c r="B24" s="12"/>
      <c r="C24" s="5" t="s">
        <v>6</v>
      </c>
      <c r="D24" s="7">
        <v>5</v>
      </c>
      <c r="E24" s="5" t="s">
        <v>7</v>
      </c>
      <c r="F24" s="5"/>
      <c r="G24" s="7">
        <v>2</v>
      </c>
      <c r="H24" s="13" t="s">
        <v>7</v>
      </c>
    </row>
    <row r="25" spans="2:8" x14ac:dyDescent="0.25">
      <c r="B25" s="21"/>
      <c r="C25" s="15" t="s">
        <v>11</v>
      </c>
      <c r="D25" s="14">
        <f>(((D19*D24)/60)+((D22*D21*D19)/360))*$E$2</f>
        <v>2.75</v>
      </c>
      <c r="E25" s="15" t="s">
        <v>2</v>
      </c>
      <c r="F25" s="16"/>
      <c r="G25" s="14">
        <f>(((G19*G24)/60)+((G22*G21*G19)/360))*$E$2</f>
        <v>0.3</v>
      </c>
      <c r="H25" s="17" t="s">
        <v>2</v>
      </c>
    </row>
    <row r="26" spans="2:8" ht="6" customHeight="1" x14ac:dyDescent="0.25"/>
    <row r="27" spans="2:8" x14ac:dyDescent="0.25">
      <c r="C27" s="1" t="s">
        <v>19</v>
      </c>
      <c r="D27" s="3">
        <v>1.5</v>
      </c>
      <c r="E27" s="1" t="s">
        <v>2</v>
      </c>
      <c r="G27" s="3">
        <v>0.5</v>
      </c>
      <c r="H27" s="1" t="s">
        <v>2</v>
      </c>
    </row>
    <row r="28" spans="2:8" ht="7.5" customHeight="1" x14ac:dyDescent="0.25"/>
    <row r="29" spans="2:8" ht="6.75" customHeight="1" x14ac:dyDescent="0.25">
      <c r="B29" s="8"/>
      <c r="C29" s="10"/>
      <c r="D29" s="10"/>
      <c r="E29" s="10"/>
      <c r="F29" s="10"/>
      <c r="G29" s="10"/>
      <c r="H29" s="11"/>
    </row>
    <row r="30" spans="2:8" x14ac:dyDescent="0.25">
      <c r="B30" s="12"/>
      <c r="C30" s="5" t="s">
        <v>3</v>
      </c>
      <c r="D30" s="19">
        <f>D25+D15+D27+D6</f>
        <v>11.781746031746032</v>
      </c>
      <c r="E30" s="5" t="s">
        <v>2</v>
      </c>
      <c r="F30" s="5"/>
      <c r="G30" s="19">
        <f>G25+G15+G27+G6</f>
        <v>3.1888888888888891</v>
      </c>
      <c r="H30" s="13" t="s">
        <v>2</v>
      </c>
    </row>
    <row r="31" spans="2:8" ht="6.75" customHeight="1" x14ac:dyDescent="0.25">
      <c r="B31" s="12"/>
      <c r="C31" s="5"/>
      <c r="D31" s="5"/>
      <c r="E31" s="5"/>
      <c r="F31" s="5"/>
      <c r="G31" s="5"/>
      <c r="H31" s="13"/>
    </row>
    <row r="32" spans="2:8" x14ac:dyDescent="0.25">
      <c r="B32" s="12"/>
      <c r="C32" s="5" t="s">
        <v>5</v>
      </c>
      <c r="D32" s="60">
        <f>65000/2080</f>
        <v>31.25</v>
      </c>
      <c r="E32" s="5"/>
      <c r="F32" s="5"/>
      <c r="G32" s="62">
        <f>D32</f>
        <v>31.25</v>
      </c>
      <c r="H32" s="13"/>
    </row>
    <row r="33" spans="2:8" ht="6.75" customHeight="1" x14ac:dyDescent="0.25">
      <c r="B33" s="12"/>
      <c r="C33" s="5"/>
      <c r="D33" s="5"/>
      <c r="E33" s="5"/>
      <c r="F33" s="5"/>
      <c r="G33" s="5"/>
      <c r="H33" s="13"/>
    </row>
    <row r="34" spans="2:8" x14ac:dyDescent="0.25">
      <c r="B34" s="12"/>
      <c r="C34" s="20" t="s">
        <v>24</v>
      </c>
      <c r="D34" s="61">
        <f>D32*D30</f>
        <v>368.17956349206349</v>
      </c>
      <c r="E34" s="20"/>
      <c r="F34" s="20"/>
      <c r="G34" s="61">
        <f>G32*G30</f>
        <v>99.652777777777786</v>
      </c>
      <c r="H34" s="13"/>
    </row>
    <row r="35" spans="2:8" ht="6.75" customHeight="1" x14ac:dyDescent="0.25">
      <c r="B35" s="21"/>
      <c r="C35" s="15"/>
      <c r="D35" s="22"/>
      <c r="E35" s="15"/>
      <c r="F35" s="15"/>
      <c r="G35" s="22"/>
      <c r="H35" s="23"/>
    </row>
    <row r="36" spans="2:8" ht="8.25" customHeight="1" thickBot="1" x14ac:dyDescent="0.3"/>
    <row r="37" spans="2:8" ht="6" customHeight="1" x14ac:dyDescent="0.25">
      <c r="B37" s="24"/>
      <c r="C37" s="25"/>
      <c r="D37" s="25"/>
      <c r="E37" s="26"/>
    </row>
    <row r="38" spans="2:8" ht="18.75" x14ac:dyDescent="0.3">
      <c r="B38" s="27"/>
      <c r="C38" s="28" t="s">
        <v>27</v>
      </c>
      <c r="D38" s="29">
        <f>D30-G30</f>
        <v>8.5928571428571416</v>
      </c>
      <c r="E38" s="30" t="s">
        <v>2</v>
      </c>
    </row>
    <row r="39" spans="2:8" ht="18.75" x14ac:dyDescent="0.3">
      <c r="B39" s="27"/>
      <c r="C39" s="28" t="s">
        <v>26</v>
      </c>
      <c r="D39" s="58">
        <v>99</v>
      </c>
      <c r="E39" s="30"/>
    </row>
    <row r="40" spans="2:8" ht="21" x14ac:dyDescent="0.35">
      <c r="B40" s="35"/>
      <c r="C40" s="36" t="s">
        <v>25</v>
      </c>
      <c r="D40" s="59">
        <f>D34-G34-D39</f>
        <v>169.52678571428572</v>
      </c>
      <c r="E40" s="37"/>
    </row>
    <row r="41" spans="2:8" ht="7.5" customHeight="1" thickBot="1" x14ac:dyDescent="0.3">
      <c r="B41" s="38"/>
      <c r="C41" s="39"/>
      <c r="D41" s="39"/>
      <c r="E41" s="40"/>
    </row>
  </sheetData>
  <pageMargins left="0.62" right="0.49" top="0.75" bottom="0.75" header="0.3" footer="0.3"/>
  <pageSetup scale="7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200"/>
  <sheetViews>
    <sheetView workbookViewId="0">
      <pane ySplit="1" topLeftCell="A2" activePane="bottomLeft" state="frozenSplit"/>
      <selection pane="bottomLeft" activeCell="A12" sqref="A12"/>
    </sheetView>
  </sheetViews>
  <sheetFormatPr defaultRowHeight="15" x14ac:dyDescent="0.25"/>
  <cols>
    <col min="1" max="1" width="1.42578125" customWidth="1"/>
    <col min="2" max="2" width="28.28515625" customWidth="1"/>
    <col min="3" max="7" width="9.28515625" bestFit="1" customWidth="1"/>
    <col min="8" max="8" width="9.5703125" bestFit="1" customWidth="1"/>
  </cols>
  <sheetData>
    <row r="1" spans="2:29" s="41" customFormat="1" x14ac:dyDescent="0.25">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row>
    <row r="2" spans="2:29" x14ac:dyDescent="0.25">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row>
    <row r="3" spans="2:29" x14ac:dyDescent="0.25">
      <c r="B3" s="43"/>
      <c r="D3" s="43"/>
      <c r="E3" s="43"/>
      <c r="F3" s="43"/>
      <c r="G3" s="43"/>
      <c r="H3" s="43"/>
      <c r="I3" s="43"/>
      <c r="J3" s="43"/>
      <c r="K3" s="43"/>
      <c r="L3" s="43"/>
      <c r="M3" s="43"/>
      <c r="N3" s="43"/>
      <c r="O3" s="43"/>
      <c r="P3" s="43"/>
      <c r="Q3" s="43"/>
      <c r="R3" s="43"/>
      <c r="S3" s="43"/>
      <c r="T3" s="43"/>
      <c r="U3" s="43"/>
      <c r="V3" s="43"/>
      <c r="W3" s="43"/>
      <c r="X3" s="43"/>
      <c r="Y3" s="43"/>
      <c r="Z3" s="43"/>
      <c r="AA3" s="43"/>
      <c r="AB3" s="43"/>
      <c r="AC3" s="43"/>
    </row>
    <row r="4" spans="2:29" x14ac:dyDescent="0.25">
      <c r="B4" s="46" t="s">
        <v>32</v>
      </c>
      <c r="C4" s="46">
        <v>1</v>
      </c>
      <c r="D4" s="46">
        <v>2</v>
      </c>
      <c r="E4" s="46">
        <v>3</v>
      </c>
      <c r="F4" s="46">
        <v>4</v>
      </c>
      <c r="G4" s="46">
        <v>5</v>
      </c>
      <c r="H4" s="46">
        <v>6</v>
      </c>
      <c r="I4" s="43"/>
      <c r="J4" s="43"/>
      <c r="K4" s="43"/>
      <c r="L4" s="43"/>
      <c r="M4" s="43"/>
      <c r="N4" s="43"/>
      <c r="O4" s="43"/>
      <c r="P4" s="43"/>
      <c r="Q4" s="43"/>
      <c r="R4" s="43"/>
      <c r="S4" s="43"/>
      <c r="T4" s="43"/>
      <c r="U4" s="43"/>
      <c r="V4" s="43"/>
      <c r="W4" s="43"/>
      <c r="X4" s="43"/>
      <c r="Y4" s="43"/>
      <c r="Z4" s="43"/>
      <c r="AA4" s="43"/>
      <c r="AB4" s="43"/>
      <c r="AC4" s="43"/>
    </row>
    <row r="5" spans="2:29" x14ac:dyDescent="0.25">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row>
    <row r="6" spans="2:29" x14ac:dyDescent="0.25">
      <c r="B6" s="46" t="s">
        <v>15</v>
      </c>
      <c r="C6" s="43"/>
      <c r="D6" s="43"/>
      <c r="E6" s="43"/>
      <c r="F6" s="43"/>
      <c r="G6" s="43"/>
      <c r="H6" s="43"/>
      <c r="I6" s="43"/>
      <c r="J6" s="43"/>
      <c r="K6" s="43"/>
      <c r="L6" s="43"/>
      <c r="M6" s="43"/>
      <c r="N6" s="43"/>
      <c r="O6" s="43"/>
      <c r="P6" s="43"/>
      <c r="Q6" s="43"/>
      <c r="R6" s="43"/>
      <c r="S6" s="43"/>
      <c r="T6" s="43"/>
      <c r="U6" s="43"/>
      <c r="V6" s="43"/>
      <c r="W6" s="43"/>
      <c r="X6" s="43"/>
      <c r="Y6" s="43"/>
      <c r="Z6" s="43"/>
      <c r="AA6" s="43"/>
      <c r="AB6" s="43"/>
      <c r="AC6" s="43"/>
    </row>
    <row r="7" spans="2:29" x14ac:dyDescent="0.25">
      <c r="B7" s="45" t="s">
        <v>33</v>
      </c>
      <c r="C7" s="43">
        <f>'ROI Calculator'!D6</f>
        <v>4</v>
      </c>
      <c r="D7" s="43">
        <f>C7</f>
        <v>4</v>
      </c>
      <c r="E7" s="43">
        <f t="shared" ref="E7:H7" si="0">D7</f>
        <v>4</v>
      </c>
      <c r="F7" s="43">
        <f t="shared" si="0"/>
        <v>4</v>
      </c>
      <c r="G7" s="43">
        <f t="shared" si="0"/>
        <v>4</v>
      </c>
      <c r="H7" s="43">
        <f t="shared" si="0"/>
        <v>4</v>
      </c>
      <c r="I7" s="43"/>
      <c r="J7" s="43"/>
      <c r="K7" s="43"/>
      <c r="L7" s="43"/>
      <c r="M7" s="43"/>
      <c r="N7" s="43"/>
      <c r="O7" s="43"/>
      <c r="P7" s="43"/>
      <c r="Q7" s="43"/>
      <c r="R7" s="43"/>
      <c r="S7" s="43"/>
      <c r="T7" s="43"/>
      <c r="U7" s="43"/>
      <c r="V7" s="43"/>
      <c r="W7" s="43"/>
      <c r="X7" s="43"/>
      <c r="Y7" s="43"/>
      <c r="Z7" s="43"/>
      <c r="AA7" s="43"/>
      <c r="AB7" s="43"/>
      <c r="AC7" s="43"/>
    </row>
    <row r="8" spans="2:29" x14ac:dyDescent="0.25">
      <c r="B8" s="45" t="s">
        <v>34</v>
      </c>
      <c r="C8" s="44">
        <f>SUM('ROI Calculator'!D25,'ROI Calculator'!D15,'ROI Calculator'!D27)/'ROI Calculator'!$E$2</f>
        <v>7.7817460317460316</v>
      </c>
      <c r="D8" s="43">
        <f>$C$8*D4</f>
        <v>15.563492063492063</v>
      </c>
      <c r="E8" s="43">
        <f t="shared" ref="E8:H8" si="1">$C$8*E4</f>
        <v>23.345238095238095</v>
      </c>
      <c r="F8" s="43">
        <f t="shared" si="1"/>
        <v>31.126984126984127</v>
      </c>
      <c r="G8" s="43">
        <f t="shared" si="1"/>
        <v>38.908730158730158</v>
      </c>
      <c r="H8" s="43">
        <f t="shared" si="1"/>
        <v>46.69047619047619</v>
      </c>
      <c r="I8" s="43"/>
      <c r="J8" s="43"/>
      <c r="K8" s="43"/>
      <c r="L8" s="43"/>
      <c r="M8" s="43"/>
      <c r="N8" s="43"/>
      <c r="O8" s="43"/>
      <c r="P8" s="43"/>
      <c r="Q8" s="43"/>
      <c r="R8" s="43"/>
      <c r="S8" s="43"/>
      <c r="T8" s="43"/>
      <c r="U8" s="43"/>
      <c r="V8" s="43"/>
      <c r="W8" s="43"/>
      <c r="X8" s="43"/>
      <c r="Y8" s="43"/>
      <c r="Z8" s="43"/>
      <c r="AA8" s="43"/>
      <c r="AB8" s="43"/>
      <c r="AC8" s="43"/>
    </row>
    <row r="9" spans="2:29" x14ac:dyDescent="0.25">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row>
    <row r="10" spans="2:29" x14ac:dyDescent="0.25">
      <c r="B10" s="46" t="s">
        <v>16</v>
      </c>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row>
    <row r="11" spans="2:29" x14ac:dyDescent="0.25">
      <c r="B11" s="45" t="s">
        <v>33</v>
      </c>
      <c r="C11" s="43">
        <f>'ROI Calculator'!G6</f>
        <v>1</v>
      </c>
      <c r="D11" s="43">
        <f>C11</f>
        <v>1</v>
      </c>
      <c r="E11" s="43">
        <f t="shared" ref="E11:H11" si="2">D11</f>
        <v>1</v>
      </c>
      <c r="F11" s="43">
        <f t="shared" si="2"/>
        <v>1</v>
      </c>
      <c r="G11" s="43">
        <f t="shared" si="2"/>
        <v>1</v>
      </c>
      <c r="H11" s="43">
        <f t="shared" si="2"/>
        <v>1</v>
      </c>
      <c r="I11" s="43"/>
      <c r="J11" s="43"/>
      <c r="K11" s="43"/>
      <c r="L11" s="43"/>
      <c r="M11" s="43"/>
      <c r="N11" s="43"/>
      <c r="O11" s="43"/>
      <c r="P11" s="43"/>
      <c r="Q11" s="43"/>
      <c r="R11" s="43"/>
      <c r="S11" s="43"/>
      <c r="T11" s="43"/>
      <c r="U11" s="43"/>
      <c r="V11" s="43"/>
      <c r="W11" s="43"/>
      <c r="X11" s="43"/>
      <c r="Y11" s="43"/>
      <c r="Z11" s="43"/>
      <c r="AA11" s="43"/>
      <c r="AB11" s="43"/>
      <c r="AC11" s="43"/>
    </row>
    <row r="12" spans="2:29" x14ac:dyDescent="0.25">
      <c r="B12" s="45" t="s">
        <v>34</v>
      </c>
      <c r="C12" s="43">
        <f>SUM('ROI Calculator'!G15,'ROI Calculator'!G25,'ROI Calculator'!G27)/'ROI Calculator'!$E$2</f>
        <v>2.1888888888888891</v>
      </c>
      <c r="D12" s="43">
        <f>$C$12*D4</f>
        <v>4.3777777777777782</v>
      </c>
      <c r="E12" s="43">
        <f t="shared" ref="E12:H12" si="3">$C$12*E4</f>
        <v>6.5666666666666673</v>
      </c>
      <c r="F12" s="43">
        <f t="shared" si="3"/>
        <v>8.7555555555555564</v>
      </c>
      <c r="G12" s="43">
        <f t="shared" si="3"/>
        <v>10.944444444444446</v>
      </c>
      <c r="H12" s="43">
        <f t="shared" si="3"/>
        <v>13.133333333333335</v>
      </c>
      <c r="I12" s="43"/>
      <c r="J12" s="43"/>
      <c r="K12" s="43"/>
      <c r="L12" s="43"/>
      <c r="M12" s="43"/>
      <c r="N12" s="43"/>
      <c r="O12" s="43"/>
      <c r="P12" s="43"/>
      <c r="Q12" s="43"/>
      <c r="R12" s="43"/>
      <c r="S12" s="43"/>
      <c r="T12" s="43"/>
      <c r="U12" s="43"/>
      <c r="V12" s="43"/>
      <c r="W12" s="43"/>
      <c r="X12" s="43"/>
      <c r="Y12" s="43"/>
      <c r="Z12" s="43"/>
      <c r="AA12" s="43"/>
      <c r="AB12" s="43"/>
      <c r="AC12" s="43"/>
    </row>
    <row r="13" spans="2:29" ht="15.75" thickBot="1" x14ac:dyDescent="0.3">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row>
    <row r="14" spans="2:29" x14ac:dyDescent="0.25">
      <c r="B14" s="49" t="s">
        <v>35</v>
      </c>
      <c r="C14" s="50">
        <f>SUM(C7:C8)-SUM(C11:C12)</f>
        <v>8.5928571428571416</v>
      </c>
      <c r="D14" s="50">
        <f t="shared" ref="D14:H14" si="4">SUM(D7:D8)-SUM(D11:D12)</f>
        <v>14.185714285714285</v>
      </c>
      <c r="E14" s="50">
        <f t="shared" si="4"/>
        <v>19.778571428571428</v>
      </c>
      <c r="F14" s="50">
        <f t="shared" si="4"/>
        <v>25.37142857142857</v>
      </c>
      <c r="G14" s="50">
        <f t="shared" si="4"/>
        <v>30.964285714285712</v>
      </c>
      <c r="H14" s="51">
        <f t="shared" si="4"/>
        <v>36.557142857142857</v>
      </c>
      <c r="I14" s="43"/>
      <c r="J14" s="43"/>
      <c r="K14" s="43"/>
      <c r="L14" s="43"/>
      <c r="M14" s="43"/>
      <c r="N14" s="43"/>
      <c r="O14" s="43"/>
      <c r="P14" s="43"/>
      <c r="Q14" s="43"/>
      <c r="R14" s="43"/>
      <c r="S14" s="43"/>
      <c r="T14" s="43"/>
      <c r="U14" s="43"/>
      <c r="V14" s="43"/>
      <c r="W14" s="43"/>
      <c r="X14" s="43"/>
      <c r="Y14" s="43"/>
      <c r="Z14" s="43"/>
      <c r="AA14" s="43"/>
      <c r="AB14" s="43"/>
      <c r="AC14" s="43"/>
    </row>
    <row r="15" spans="2:29" x14ac:dyDescent="0.25">
      <c r="B15" s="52" t="s">
        <v>36</v>
      </c>
      <c r="C15" s="53">
        <f>C14*'ROI Calculator'!$D$32</f>
        <v>268.52678571428567</v>
      </c>
      <c r="D15" s="53">
        <f>D14*'ROI Calculator'!$D$32</f>
        <v>443.30357142857139</v>
      </c>
      <c r="E15" s="53">
        <f>E14*'ROI Calculator'!$D$32</f>
        <v>618.08035714285711</v>
      </c>
      <c r="F15" s="53">
        <f>F14*'ROI Calculator'!$D$32</f>
        <v>792.85714285714278</v>
      </c>
      <c r="G15" s="53">
        <f>G14*'ROI Calculator'!$D$32</f>
        <v>967.63392857142844</v>
      </c>
      <c r="H15" s="54">
        <f>H14*'ROI Calculator'!$D$32</f>
        <v>1142.4107142857142</v>
      </c>
      <c r="I15" s="43"/>
      <c r="J15" s="43"/>
      <c r="K15" s="43"/>
      <c r="L15" s="43"/>
      <c r="M15" s="43"/>
      <c r="N15" s="43"/>
      <c r="O15" s="43"/>
      <c r="P15" s="43"/>
      <c r="Q15" s="43"/>
      <c r="R15" s="43"/>
      <c r="S15" s="43"/>
      <c r="T15" s="43"/>
      <c r="U15" s="43"/>
      <c r="V15" s="43"/>
      <c r="W15" s="43"/>
      <c r="X15" s="43"/>
      <c r="Y15" s="43"/>
      <c r="Z15" s="43"/>
      <c r="AA15" s="43"/>
      <c r="AB15" s="43"/>
      <c r="AC15" s="43"/>
    </row>
    <row r="16" spans="2:29" ht="15.75" thickBot="1" x14ac:dyDescent="0.3">
      <c r="B16" s="55" t="s">
        <v>37</v>
      </c>
      <c r="C16" s="56">
        <f t="shared" ref="C16:H16" si="5">C15-199</f>
        <v>69.526785714285666</v>
      </c>
      <c r="D16" s="56">
        <f t="shared" si="5"/>
        <v>244.30357142857139</v>
      </c>
      <c r="E16" s="56">
        <f t="shared" si="5"/>
        <v>419.08035714285711</v>
      </c>
      <c r="F16" s="56">
        <f t="shared" si="5"/>
        <v>593.85714285714278</v>
      </c>
      <c r="G16" s="56">
        <f t="shared" si="5"/>
        <v>768.63392857142844</v>
      </c>
      <c r="H16" s="57">
        <f t="shared" si="5"/>
        <v>943.41071428571422</v>
      </c>
      <c r="I16" s="43"/>
      <c r="J16" s="43"/>
      <c r="K16" s="43"/>
      <c r="L16" s="43"/>
      <c r="M16" s="43"/>
      <c r="N16" s="43"/>
      <c r="O16" s="43"/>
      <c r="P16" s="43"/>
      <c r="Q16" s="43"/>
      <c r="R16" s="43"/>
      <c r="S16" s="43"/>
      <c r="T16" s="43"/>
      <c r="U16" s="43"/>
      <c r="V16" s="43"/>
      <c r="W16" s="43"/>
      <c r="X16" s="43"/>
      <c r="Y16" s="43"/>
      <c r="Z16" s="43"/>
      <c r="AA16" s="43"/>
      <c r="AB16" s="43"/>
      <c r="AC16" s="43"/>
    </row>
    <row r="17" spans="2:29" x14ac:dyDescent="0.25">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row>
    <row r="18" spans="2:29" x14ac:dyDescent="0.25">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row>
    <row r="19" spans="2:29" x14ac:dyDescent="0.25">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row>
    <row r="20" spans="2:29" x14ac:dyDescent="0.25">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row>
    <row r="21" spans="2:29" x14ac:dyDescent="0.25">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row>
    <row r="22" spans="2:29" x14ac:dyDescent="0.25">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row>
    <row r="23" spans="2:29" x14ac:dyDescent="0.25">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row>
    <row r="24" spans="2:29" x14ac:dyDescent="0.25">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row>
    <row r="25" spans="2:29" x14ac:dyDescent="0.25">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row>
    <row r="26" spans="2:29" x14ac:dyDescent="0.25">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row>
    <row r="27" spans="2:29" x14ac:dyDescent="0.25">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row>
    <row r="28" spans="2:29" x14ac:dyDescent="0.25">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row>
    <row r="29" spans="2:29" x14ac:dyDescent="0.2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row>
    <row r="30" spans="2:29" x14ac:dyDescent="0.25">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row>
    <row r="31" spans="2:29" x14ac:dyDescent="0.25">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row>
    <row r="32" spans="2:29" x14ac:dyDescent="0.25">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row>
    <row r="33" spans="2:29" x14ac:dyDescent="0.25">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row>
    <row r="34" spans="2:29" x14ac:dyDescent="0.25">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row>
    <row r="35" spans="2:29" x14ac:dyDescent="0.25">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row>
    <row r="36" spans="2:29" x14ac:dyDescent="0.25">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row>
    <row r="37" spans="2:29" x14ac:dyDescent="0.25">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row>
    <row r="38" spans="2:29" x14ac:dyDescent="0.25">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row>
    <row r="39" spans="2:29" x14ac:dyDescent="0.25">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row>
    <row r="40" spans="2:29" x14ac:dyDescent="0.25">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row>
    <row r="41" spans="2:29" x14ac:dyDescent="0.25">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row>
    <row r="42" spans="2:29" x14ac:dyDescent="0.25">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row>
    <row r="43" spans="2:29" x14ac:dyDescent="0.25">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row>
    <row r="44" spans="2:29" x14ac:dyDescent="0.25">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row>
    <row r="45" spans="2:29" x14ac:dyDescent="0.25">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row>
    <row r="46" spans="2:29" x14ac:dyDescent="0.25">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row>
    <row r="47" spans="2:29" x14ac:dyDescent="0.25">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row>
    <row r="48" spans="2:29" x14ac:dyDescent="0.25">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row>
    <row r="49" spans="2:29" x14ac:dyDescent="0.25">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row>
    <row r="50" spans="2:29" x14ac:dyDescent="0.25">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row>
    <row r="51" spans="2:29" x14ac:dyDescent="0.25">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row>
    <row r="52" spans="2:29" x14ac:dyDescent="0.25">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row>
    <row r="53" spans="2:29" x14ac:dyDescent="0.25">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row>
    <row r="54" spans="2:29" x14ac:dyDescent="0.25">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row>
    <row r="55" spans="2:29" x14ac:dyDescent="0.25">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row>
    <row r="56" spans="2:29" x14ac:dyDescent="0.25">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row>
    <row r="57" spans="2:29" x14ac:dyDescent="0.25">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row>
    <row r="58" spans="2:29" x14ac:dyDescent="0.25">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row>
    <row r="59" spans="2:29" x14ac:dyDescent="0.25">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row>
    <row r="60" spans="2:29" x14ac:dyDescent="0.25">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row>
    <row r="61" spans="2:29" x14ac:dyDescent="0.25">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row>
    <row r="62" spans="2:29" x14ac:dyDescent="0.25">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row>
    <row r="63" spans="2:29" x14ac:dyDescent="0.25">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row>
    <row r="64" spans="2:29" x14ac:dyDescent="0.25">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row>
    <row r="65" spans="2:29" x14ac:dyDescent="0.25">
      <c r="B65" s="43"/>
      <c r="C65" s="43"/>
      <c r="D65" s="43"/>
      <c r="E65" s="43"/>
      <c r="F65" s="43"/>
      <c r="G65" s="43"/>
      <c r="H65" s="43"/>
      <c r="I65" s="43"/>
      <c r="J65" s="43"/>
      <c r="K65" s="43"/>
      <c r="L65" s="43"/>
      <c r="M65" s="43"/>
      <c r="N65" s="43"/>
      <c r="O65" s="43"/>
      <c r="P65" s="43"/>
      <c r="Q65" s="43"/>
      <c r="R65" s="43"/>
      <c r="S65" s="43"/>
      <c r="T65" s="43"/>
      <c r="U65" s="43"/>
      <c r="V65" s="43"/>
      <c r="W65" s="43"/>
      <c r="X65" s="43"/>
      <c r="Y65" s="43"/>
      <c r="Z65" s="43"/>
      <c r="AA65" s="43"/>
      <c r="AB65" s="43"/>
      <c r="AC65" s="43"/>
    </row>
    <row r="66" spans="2:29" x14ac:dyDescent="0.25">
      <c r="B66" s="43"/>
      <c r="C66" s="43"/>
      <c r="D66" s="43"/>
      <c r="E66" s="43"/>
      <c r="F66" s="43"/>
      <c r="G66" s="43"/>
      <c r="H66" s="43"/>
      <c r="I66" s="43"/>
      <c r="J66" s="43"/>
      <c r="K66" s="43"/>
      <c r="L66" s="43"/>
      <c r="M66" s="43"/>
      <c r="N66" s="43"/>
      <c r="O66" s="43"/>
      <c r="P66" s="43"/>
      <c r="Q66" s="43"/>
      <c r="R66" s="43"/>
      <c r="S66" s="43"/>
      <c r="T66" s="43"/>
      <c r="U66" s="43"/>
      <c r="V66" s="43"/>
      <c r="W66" s="43"/>
      <c r="X66" s="43"/>
      <c r="Y66" s="43"/>
      <c r="Z66" s="43"/>
      <c r="AA66" s="43"/>
      <c r="AB66" s="43"/>
      <c r="AC66" s="43"/>
    </row>
    <row r="67" spans="2:29" x14ac:dyDescent="0.25">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row>
    <row r="68" spans="2:29" x14ac:dyDescent="0.25">
      <c r="B68" s="43"/>
      <c r="C68" s="43"/>
      <c r="D68" s="43"/>
      <c r="E68" s="43"/>
      <c r="F68" s="43"/>
      <c r="G68" s="43"/>
      <c r="H68" s="43"/>
      <c r="I68" s="43"/>
      <c r="J68" s="43"/>
      <c r="K68" s="43"/>
      <c r="L68" s="43"/>
      <c r="M68" s="43"/>
      <c r="N68" s="43"/>
      <c r="O68" s="43"/>
      <c r="P68" s="43"/>
      <c r="Q68" s="43"/>
      <c r="R68" s="43"/>
      <c r="S68" s="43"/>
      <c r="T68" s="43"/>
      <c r="U68" s="43"/>
      <c r="V68" s="43"/>
      <c r="W68" s="43"/>
      <c r="X68" s="43"/>
      <c r="Y68" s="43"/>
      <c r="Z68" s="43"/>
      <c r="AA68" s="43"/>
      <c r="AB68" s="43"/>
      <c r="AC68" s="43"/>
    </row>
    <row r="69" spans="2:29" x14ac:dyDescent="0.25">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row>
    <row r="70" spans="2:29" x14ac:dyDescent="0.25">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c r="AC70" s="43"/>
    </row>
    <row r="71" spans="2:29" x14ac:dyDescent="0.25">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c r="AC71" s="43"/>
    </row>
    <row r="72" spans="2:29" x14ac:dyDescent="0.25">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c r="AC72" s="43"/>
    </row>
    <row r="73" spans="2:29" x14ac:dyDescent="0.25">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c r="AC73" s="43"/>
    </row>
    <row r="74" spans="2:29" x14ac:dyDescent="0.25">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c r="AC74" s="43"/>
    </row>
    <row r="75" spans="2:29" x14ac:dyDescent="0.25">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c r="AC75" s="43"/>
    </row>
    <row r="76" spans="2:29" x14ac:dyDescent="0.25">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c r="AC76" s="43"/>
    </row>
    <row r="77" spans="2:29" x14ac:dyDescent="0.25">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row>
    <row r="78" spans="2:29" x14ac:dyDescent="0.25">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c r="AC78" s="43"/>
    </row>
    <row r="79" spans="2:29" x14ac:dyDescent="0.25">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c r="AC79" s="43"/>
    </row>
    <row r="80" spans="2:29" x14ac:dyDescent="0.25">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row>
    <row r="81" spans="2:29" x14ac:dyDescent="0.25">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row>
    <row r="82" spans="2:29" x14ac:dyDescent="0.25">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c r="AC82" s="43"/>
    </row>
    <row r="83" spans="2:29" x14ac:dyDescent="0.25">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row>
    <row r="84" spans="2:29" x14ac:dyDescent="0.25">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c r="AC84" s="43"/>
    </row>
    <row r="85" spans="2:29" x14ac:dyDescent="0.25">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c r="AC85" s="43"/>
    </row>
    <row r="86" spans="2:29" x14ac:dyDescent="0.25">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c r="AC86" s="43"/>
    </row>
    <row r="87" spans="2:29" x14ac:dyDescent="0.25">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row>
    <row r="88" spans="2:29" x14ac:dyDescent="0.25">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row>
    <row r="89" spans="2:29" x14ac:dyDescent="0.25">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c r="AC89" s="43"/>
    </row>
    <row r="90" spans="2:29" x14ac:dyDescent="0.25">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c r="AC90" s="43"/>
    </row>
    <row r="91" spans="2:29" x14ac:dyDescent="0.25">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row>
    <row r="92" spans="2:29" x14ac:dyDescent="0.25">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c r="AC92" s="43"/>
    </row>
    <row r="93" spans="2:29" x14ac:dyDescent="0.25">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c r="AC93" s="43"/>
    </row>
    <row r="94" spans="2:29" x14ac:dyDescent="0.25">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c r="AC94" s="43"/>
    </row>
    <row r="95" spans="2:29" x14ac:dyDescent="0.25">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c r="AC95" s="43"/>
    </row>
    <row r="96" spans="2:29" x14ac:dyDescent="0.25">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c r="AC96" s="43"/>
    </row>
    <row r="97" spans="2:29" x14ac:dyDescent="0.25">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c r="AC97" s="43"/>
    </row>
    <row r="98" spans="2:29" x14ac:dyDescent="0.25">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row>
    <row r="99" spans="2:29" x14ac:dyDescent="0.25">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c r="AC99" s="43"/>
    </row>
    <row r="100" spans="2:29" x14ac:dyDescent="0.25">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row>
    <row r="101" spans="2:29" x14ac:dyDescent="0.25">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row>
    <row r="102" spans="2:29" x14ac:dyDescent="0.25">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row>
    <row r="103" spans="2:29" x14ac:dyDescent="0.25">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row>
    <row r="104" spans="2:29" x14ac:dyDescent="0.25">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row>
    <row r="105" spans="2:29" x14ac:dyDescent="0.25">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row>
    <row r="106" spans="2:29" x14ac:dyDescent="0.25">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row>
    <row r="107" spans="2:29" x14ac:dyDescent="0.25">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row>
    <row r="108" spans="2:29" x14ac:dyDescent="0.25">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row>
    <row r="109" spans="2:29" x14ac:dyDescent="0.25">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row>
    <row r="110" spans="2:29" x14ac:dyDescent="0.25">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row>
    <row r="111" spans="2:29" x14ac:dyDescent="0.25">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row>
    <row r="112" spans="2:29" x14ac:dyDescent="0.25">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row>
    <row r="113" spans="2:29" x14ac:dyDescent="0.25">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row>
    <row r="114" spans="2:29" x14ac:dyDescent="0.25">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row>
    <row r="115" spans="2:29" x14ac:dyDescent="0.25">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row>
    <row r="116" spans="2:29" x14ac:dyDescent="0.25">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c r="AC116" s="43"/>
    </row>
    <row r="117" spans="2:29" x14ac:dyDescent="0.25">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c r="AC117" s="43"/>
    </row>
    <row r="118" spans="2:29" x14ac:dyDescent="0.25">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c r="AC118" s="43"/>
    </row>
    <row r="119" spans="2:29" x14ac:dyDescent="0.25">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row>
    <row r="120" spans="2:29" x14ac:dyDescent="0.25">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row>
    <row r="121" spans="2:29" x14ac:dyDescent="0.25">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c r="AC121" s="43"/>
    </row>
    <row r="122" spans="2:29" x14ac:dyDescent="0.25">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c r="AC122" s="43"/>
    </row>
    <row r="123" spans="2:29" x14ac:dyDescent="0.25">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row>
    <row r="124" spans="2:29" x14ac:dyDescent="0.25">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c r="AC124" s="43"/>
    </row>
    <row r="125" spans="2:29" x14ac:dyDescent="0.25">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c r="AC125" s="43"/>
    </row>
    <row r="126" spans="2:29" x14ac:dyDescent="0.25">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c r="AC126" s="43"/>
    </row>
    <row r="127" spans="2:29" x14ac:dyDescent="0.25">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c r="AC127" s="43"/>
    </row>
    <row r="128" spans="2:29" x14ac:dyDescent="0.25">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c r="AC128" s="43"/>
    </row>
    <row r="129" spans="2:29" x14ac:dyDescent="0.25">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row>
    <row r="130" spans="2:29" x14ac:dyDescent="0.25">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c r="AC130" s="43"/>
    </row>
    <row r="131" spans="2:29" x14ac:dyDescent="0.25">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c r="AC131" s="43"/>
    </row>
    <row r="132" spans="2:29" x14ac:dyDescent="0.25">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c r="AC132" s="43"/>
    </row>
    <row r="133" spans="2:29" x14ac:dyDescent="0.25">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row>
    <row r="134" spans="2:29" x14ac:dyDescent="0.25">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c r="AC134" s="43"/>
    </row>
    <row r="135" spans="2:29" x14ac:dyDescent="0.25">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c r="AC135" s="43"/>
    </row>
    <row r="136" spans="2:29" x14ac:dyDescent="0.25">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c r="AC136" s="43"/>
    </row>
    <row r="137" spans="2:29" x14ac:dyDescent="0.25">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c r="AC137" s="43"/>
    </row>
    <row r="138" spans="2:29" x14ac:dyDescent="0.25">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c r="AC138" s="43"/>
    </row>
    <row r="139" spans="2:29" x14ac:dyDescent="0.25">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c r="AC139" s="43"/>
    </row>
    <row r="140" spans="2:29" x14ac:dyDescent="0.25">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c r="AC140" s="43"/>
    </row>
    <row r="141" spans="2:29" x14ac:dyDescent="0.25">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c r="AC141" s="43"/>
    </row>
    <row r="142" spans="2:29" x14ac:dyDescent="0.25">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row>
    <row r="143" spans="2:29" x14ac:dyDescent="0.25">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c r="AC143" s="43"/>
    </row>
    <row r="144" spans="2:29" x14ac:dyDescent="0.25">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c r="AC144" s="43"/>
    </row>
    <row r="145" spans="2:29" x14ac:dyDescent="0.25">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c r="AC145" s="43"/>
    </row>
    <row r="146" spans="2:29" x14ac:dyDescent="0.25">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c r="AC146" s="43"/>
    </row>
    <row r="147" spans="2:29" x14ac:dyDescent="0.25">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c r="AC147" s="43"/>
    </row>
    <row r="148" spans="2:29" x14ac:dyDescent="0.25">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c r="AC148" s="43"/>
    </row>
    <row r="149" spans="2:29" x14ac:dyDescent="0.25">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c r="AC149" s="43"/>
    </row>
    <row r="150" spans="2:29" x14ac:dyDescent="0.25">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c r="AC150" s="43"/>
    </row>
    <row r="151" spans="2:29" x14ac:dyDescent="0.25">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c r="AC151" s="43"/>
    </row>
    <row r="152" spans="2:29" x14ac:dyDescent="0.25">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c r="AC152" s="43"/>
    </row>
    <row r="153" spans="2:29" x14ac:dyDescent="0.25">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c r="AC153" s="43"/>
    </row>
    <row r="154" spans="2:29" x14ac:dyDescent="0.25">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row>
    <row r="155" spans="2:29" x14ac:dyDescent="0.25">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c r="AC155" s="43"/>
    </row>
    <row r="156" spans="2:29" x14ac:dyDescent="0.25">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c r="AC156" s="43"/>
    </row>
    <row r="157" spans="2:29" x14ac:dyDescent="0.25">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c r="AC157" s="43"/>
    </row>
    <row r="158" spans="2:29" x14ac:dyDescent="0.25">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c r="AC158" s="43"/>
    </row>
    <row r="159" spans="2:29" x14ac:dyDescent="0.25">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c r="AC159" s="43"/>
    </row>
    <row r="160" spans="2:29" x14ac:dyDescent="0.25">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row>
    <row r="161" spans="2:29" x14ac:dyDescent="0.25">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row>
    <row r="162" spans="2:29" x14ac:dyDescent="0.25">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row>
    <row r="163" spans="2:29" x14ac:dyDescent="0.25">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c r="AC163" s="43"/>
    </row>
    <row r="164" spans="2:29" x14ac:dyDescent="0.25">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c r="AC164" s="43"/>
    </row>
    <row r="165" spans="2:29" x14ac:dyDescent="0.25">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c r="AC165" s="43"/>
    </row>
    <row r="166" spans="2:29" x14ac:dyDescent="0.25">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c r="AC166" s="43"/>
    </row>
    <row r="167" spans="2:29" x14ac:dyDescent="0.25">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row>
    <row r="168" spans="2:29" x14ac:dyDescent="0.25">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c r="AC168" s="43"/>
    </row>
    <row r="169" spans="2:29" x14ac:dyDescent="0.25">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c r="AC169" s="43"/>
    </row>
    <row r="170" spans="2:29" x14ac:dyDescent="0.25">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c r="AC170" s="43"/>
    </row>
    <row r="171" spans="2:29" x14ac:dyDescent="0.25">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c r="AC171" s="43"/>
    </row>
    <row r="172" spans="2:29" x14ac:dyDescent="0.25">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row>
    <row r="173" spans="2:29" x14ac:dyDescent="0.25">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c r="AC173" s="43"/>
    </row>
    <row r="174" spans="2:29" x14ac:dyDescent="0.25">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c r="AC174" s="43"/>
    </row>
    <row r="175" spans="2:29" x14ac:dyDescent="0.25">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c r="AC175" s="43"/>
    </row>
    <row r="176" spans="2:29" x14ac:dyDescent="0.25">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c r="AC176" s="43"/>
    </row>
    <row r="177" spans="2:29" x14ac:dyDescent="0.25">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row>
    <row r="178" spans="2:29" x14ac:dyDescent="0.25">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c r="AC178" s="43"/>
    </row>
    <row r="179" spans="2:29" x14ac:dyDescent="0.25">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c r="AC179" s="43"/>
    </row>
    <row r="180" spans="2:29" x14ac:dyDescent="0.25">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c r="AC180" s="43"/>
    </row>
    <row r="181" spans="2:29" x14ac:dyDescent="0.25">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c r="AC181" s="43"/>
    </row>
    <row r="182" spans="2:29" x14ac:dyDescent="0.25">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c r="AC182" s="43"/>
    </row>
    <row r="183" spans="2:29" x14ac:dyDescent="0.25">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c r="AC183" s="43"/>
    </row>
    <row r="184" spans="2:29" x14ac:dyDescent="0.25">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c r="AC184" s="43"/>
    </row>
    <row r="185" spans="2:29" x14ac:dyDescent="0.25">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c r="AC185" s="43"/>
    </row>
    <row r="186" spans="2:29" x14ac:dyDescent="0.25">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c r="AC186" s="43"/>
    </row>
    <row r="187" spans="2:29" x14ac:dyDescent="0.25">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c r="AC187" s="43"/>
    </row>
    <row r="188" spans="2:29" x14ac:dyDescent="0.25">
      <c r="B188" s="43"/>
      <c r="C188" s="43"/>
      <c r="D188" s="43"/>
      <c r="E188" s="43"/>
      <c r="F188" s="43"/>
      <c r="G188" s="43"/>
      <c r="H188" s="43"/>
      <c r="I188" s="43"/>
      <c r="J188" s="43"/>
      <c r="K188" s="43"/>
      <c r="L188" s="43"/>
      <c r="M188" s="43"/>
      <c r="N188" s="43"/>
      <c r="O188" s="43"/>
      <c r="P188" s="43"/>
      <c r="Q188" s="43"/>
      <c r="R188" s="43"/>
      <c r="S188" s="43"/>
      <c r="T188" s="43"/>
      <c r="U188" s="43"/>
      <c r="V188" s="43"/>
      <c r="W188" s="43"/>
      <c r="X188" s="43"/>
      <c r="Y188" s="43"/>
      <c r="Z188" s="43"/>
      <c r="AA188" s="43"/>
      <c r="AB188" s="43"/>
      <c r="AC188" s="43"/>
    </row>
    <row r="189" spans="2:29" x14ac:dyDescent="0.25">
      <c r="B189" s="43"/>
      <c r="C189" s="43"/>
      <c r="D189" s="43"/>
      <c r="E189" s="43"/>
      <c r="F189" s="43"/>
      <c r="G189" s="43"/>
      <c r="H189" s="43"/>
      <c r="I189" s="43"/>
      <c r="J189" s="43"/>
      <c r="K189" s="43"/>
      <c r="L189" s="43"/>
      <c r="M189" s="43"/>
      <c r="N189" s="43"/>
      <c r="O189" s="43"/>
      <c r="P189" s="43"/>
      <c r="Q189" s="43"/>
      <c r="R189" s="43"/>
      <c r="S189" s="43"/>
      <c r="T189" s="43"/>
      <c r="U189" s="43"/>
      <c r="V189" s="43"/>
      <c r="W189" s="43"/>
      <c r="X189" s="43"/>
      <c r="Y189" s="43"/>
      <c r="Z189" s="43"/>
      <c r="AA189" s="43"/>
      <c r="AB189" s="43"/>
      <c r="AC189" s="43"/>
    </row>
    <row r="190" spans="2:29" x14ac:dyDescent="0.25">
      <c r="B190" s="43"/>
      <c r="C190" s="43"/>
      <c r="D190" s="43"/>
      <c r="E190" s="43"/>
      <c r="F190" s="43"/>
      <c r="G190" s="43"/>
      <c r="H190" s="43"/>
      <c r="I190" s="43"/>
      <c r="J190" s="43"/>
      <c r="K190" s="43"/>
      <c r="L190" s="43"/>
      <c r="M190" s="43"/>
      <c r="N190" s="43"/>
      <c r="O190" s="43"/>
      <c r="P190" s="43"/>
      <c r="Q190" s="43"/>
      <c r="R190" s="43"/>
      <c r="S190" s="43"/>
      <c r="T190" s="43"/>
      <c r="U190" s="43"/>
      <c r="V190" s="43"/>
      <c r="W190" s="43"/>
      <c r="X190" s="43"/>
      <c r="Y190" s="43"/>
      <c r="Z190" s="43"/>
      <c r="AA190" s="43"/>
      <c r="AB190" s="43"/>
      <c r="AC190" s="43"/>
    </row>
    <row r="191" spans="2:29" x14ac:dyDescent="0.25">
      <c r="B191" s="43"/>
      <c r="C191" s="43"/>
      <c r="D191" s="43"/>
      <c r="E191" s="43"/>
      <c r="F191" s="43"/>
      <c r="G191" s="43"/>
      <c r="H191" s="43"/>
      <c r="I191" s="43"/>
      <c r="J191" s="43"/>
      <c r="K191" s="43"/>
      <c r="L191" s="43"/>
      <c r="M191" s="43"/>
      <c r="N191" s="43"/>
      <c r="O191" s="43"/>
      <c r="P191" s="43"/>
      <c r="Q191" s="43"/>
      <c r="R191" s="43"/>
      <c r="S191" s="43"/>
      <c r="T191" s="43"/>
      <c r="U191" s="43"/>
      <c r="V191" s="43"/>
      <c r="W191" s="43"/>
      <c r="X191" s="43"/>
      <c r="Y191" s="43"/>
      <c r="Z191" s="43"/>
      <c r="AA191" s="43"/>
      <c r="AB191" s="43"/>
      <c r="AC191" s="43"/>
    </row>
    <row r="192" spans="2:29" x14ac:dyDescent="0.25">
      <c r="B192" s="43"/>
      <c r="C192" s="43"/>
      <c r="D192" s="43"/>
      <c r="E192" s="43"/>
      <c r="F192" s="43"/>
      <c r="G192" s="43"/>
      <c r="H192" s="43"/>
      <c r="I192" s="43"/>
      <c r="J192" s="43"/>
      <c r="K192" s="43"/>
      <c r="L192" s="43"/>
      <c r="M192" s="43"/>
      <c r="N192" s="43"/>
      <c r="O192" s="43"/>
      <c r="P192" s="43"/>
      <c r="Q192" s="43"/>
      <c r="R192" s="43"/>
      <c r="S192" s="43"/>
      <c r="T192" s="43"/>
      <c r="U192" s="43"/>
      <c r="V192" s="43"/>
      <c r="W192" s="43"/>
      <c r="X192" s="43"/>
      <c r="Y192" s="43"/>
      <c r="Z192" s="43"/>
      <c r="AA192" s="43"/>
      <c r="AB192" s="43"/>
      <c r="AC192" s="43"/>
    </row>
    <row r="193" spans="2:29" x14ac:dyDescent="0.25">
      <c r="B193" s="43"/>
      <c r="C193" s="43"/>
      <c r="D193" s="43"/>
      <c r="E193" s="43"/>
      <c r="F193" s="43"/>
      <c r="G193" s="43"/>
      <c r="H193" s="43"/>
      <c r="I193" s="43"/>
      <c r="J193" s="43"/>
      <c r="K193" s="43"/>
      <c r="L193" s="43"/>
      <c r="M193" s="43"/>
      <c r="N193" s="43"/>
      <c r="O193" s="43"/>
      <c r="P193" s="43"/>
      <c r="Q193" s="43"/>
      <c r="R193" s="43"/>
      <c r="S193" s="43"/>
      <c r="T193" s="43"/>
      <c r="U193" s="43"/>
      <c r="V193" s="43"/>
      <c r="W193" s="43"/>
      <c r="X193" s="43"/>
      <c r="Y193" s="43"/>
      <c r="Z193" s="43"/>
      <c r="AA193" s="43"/>
      <c r="AB193" s="43"/>
      <c r="AC193" s="43"/>
    </row>
    <row r="194" spans="2:29" x14ac:dyDescent="0.25">
      <c r="B194" s="43"/>
      <c r="C194" s="43"/>
      <c r="D194" s="43"/>
      <c r="E194" s="43"/>
      <c r="F194" s="43"/>
      <c r="G194" s="43"/>
      <c r="H194" s="43"/>
      <c r="I194" s="43"/>
      <c r="J194" s="43"/>
      <c r="K194" s="43"/>
      <c r="L194" s="43"/>
      <c r="M194" s="43"/>
      <c r="N194" s="43"/>
      <c r="O194" s="43"/>
      <c r="P194" s="43"/>
      <c r="Q194" s="43"/>
      <c r="R194" s="43"/>
      <c r="S194" s="43"/>
      <c r="T194" s="43"/>
      <c r="U194" s="43"/>
      <c r="V194" s="43"/>
      <c r="W194" s="43"/>
      <c r="X194" s="43"/>
      <c r="Y194" s="43"/>
      <c r="Z194" s="43"/>
      <c r="AA194" s="43"/>
      <c r="AB194" s="43"/>
      <c r="AC194" s="43"/>
    </row>
    <row r="195" spans="2:29" x14ac:dyDescent="0.25">
      <c r="B195" s="43"/>
      <c r="C195" s="43"/>
      <c r="D195" s="43"/>
      <c r="E195" s="43"/>
      <c r="F195" s="43"/>
      <c r="G195" s="43"/>
      <c r="H195" s="43"/>
      <c r="I195" s="43"/>
      <c r="J195" s="43"/>
      <c r="K195" s="43"/>
      <c r="L195" s="43"/>
      <c r="M195" s="43"/>
      <c r="N195" s="43"/>
      <c r="O195" s="43"/>
      <c r="P195" s="43"/>
      <c r="Q195" s="43"/>
      <c r="R195" s="43"/>
      <c r="S195" s="43"/>
      <c r="T195" s="43"/>
      <c r="U195" s="43"/>
      <c r="V195" s="43"/>
      <c r="W195" s="43"/>
      <c r="X195" s="43"/>
      <c r="Y195" s="43"/>
      <c r="Z195" s="43"/>
      <c r="AA195" s="43"/>
      <c r="AB195" s="43"/>
      <c r="AC195" s="43"/>
    </row>
    <row r="196" spans="2:29" x14ac:dyDescent="0.25">
      <c r="B196" s="43"/>
      <c r="C196" s="43"/>
      <c r="D196" s="43"/>
      <c r="E196" s="43"/>
      <c r="F196" s="43"/>
      <c r="G196" s="43"/>
      <c r="H196" s="43"/>
      <c r="I196" s="43"/>
      <c r="J196" s="43"/>
      <c r="K196" s="43"/>
      <c r="L196" s="43"/>
      <c r="M196" s="43"/>
      <c r="N196" s="43"/>
      <c r="O196" s="43"/>
      <c r="P196" s="43"/>
      <c r="Q196" s="43"/>
      <c r="R196" s="43"/>
      <c r="S196" s="43"/>
      <c r="T196" s="43"/>
      <c r="U196" s="43"/>
      <c r="V196" s="43"/>
      <c r="W196" s="43"/>
      <c r="X196" s="43"/>
      <c r="Y196" s="43"/>
      <c r="Z196" s="43"/>
      <c r="AA196" s="43"/>
      <c r="AB196" s="43"/>
      <c r="AC196" s="43"/>
    </row>
    <row r="197" spans="2:29" x14ac:dyDescent="0.25">
      <c r="B197" s="43"/>
      <c r="C197" s="43"/>
      <c r="D197" s="43"/>
      <c r="E197" s="43"/>
      <c r="F197" s="43"/>
      <c r="G197" s="43"/>
      <c r="H197" s="43"/>
      <c r="I197" s="43"/>
      <c r="J197" s="43"/>
      <c r="K197" s="43"/>
      <c r="L197" s="43"/>
      <c r="M197" s="43"/>
      <c r="N197" s="43"/>
      <c r="O197" s="43"/>
      <c r="P197" s="43"/>
      <c r="Q197" s="43"/>
      <c r="R197" s="43"/>
      <c r="S197" s="43"/>
      <c r="T197" s="43"/>
      <c r="U197" s="43"/>
      <c r="V197" s="43"/>
      <c r="W197" s="43"/>
      <c r="X197" s="43"/>
      <c r="Y197" s="43"/>
      <c r="Z197" s="43"/>
      <c r="AA197" s="43"/>
      <c r="AB197" s="43"/>
      <c r="AC197" s="43"/>
    </row>
    <row r="198" spans="2:29" x14ac:dyDescent="0.25">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row>
    <row r="199" spans="2:29" x14ac:dyDescent="0.25">
      <c r="B199" s="43"/>
      <c r="C199" s="43"/>
      <c r="D199" s="43"/>
      <c r="E199" s="43"/>
      <c r="F199" s="43"/>
      <c r="G199" s="43"/>
      <c r="H199" s="43"/>
      <c r="I199" s="43"/>
      <c r="J199" s="43"/>
      <c r="K199" s="43"/>
      <c r="L199" s="43"/>
      <c r="M199" s="43"/>
      <c r="N199" s="43"/>
      <c r="O199" s="43"/>
      <c r="P199" s="43"/>
      <c r="Q199" s="43"/>
      <c r="R199" s="43"/>
      <c r="S199" s="43"/>
      <c r="T199" s="43"/>
      <c r="U199" s="43"/>
      <c r="V199" s="43"/>
      <c r="W199" s="43"/>
      <c r="X199" s="43"/>
      <c r="Y199" s="43"/>
      <c r="Z199" s="43"/>
      <c r="AA199" s="43"/>
      <c r="AB199" s="43"/>
      <c r="AC199" s="43"/>
    </row>
    <row r="200" spans="2:29" x14ac:dyDescent="0.25">
      <c r="B200" s="43"/>
      <c r="C200" s="43"/>
      <c r="D200" s="43"/>
      <c r="E200" s="43"/>
      <c r="F200" s="43"/>
      <c r="G200" s="43"/>
      <c r="H200" s="43"/>
      <c r="I200" s="43"/>
      <c r="J200" s="43"/>
      <c r="K200" s="43"/>
      <c r="L200" s="43"/>
      <c r="M200" s="43"/>
      <c r="N200" s="43"/>
      <c r="O200" s="43"/>
      <c r="P200" s="43"/>
      <c r="Q200" s="43"/>
      <c r="R200" s="43"/>
      <c r="S200" s="43"/>
      <c r="T200" s="43"/>
      <c r="U200" s="43"/>
      <c r="V200" s="43"/>
      <c r="W200" s="43"/>
      <c r="X200" s="43"/>
      <c r="Y200" s="43"/>
      <c r="Z200" s="43"/>
      <c r="AA200" s="43"/>
      <c r="AB200" s="43"/>
      <c r="AC200" s="43"/>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ogsSettings</vt:lpstr>
      <vt:lpstr>ROI Calculator</vt:lpstr>
      <vt:lpstr>SavingsCalcs</vt:lpstr>
      <vt:lpstr>'ROI Calculator'!Print_Area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Brandon</dc:creator>
  <cp:lastModifiedBy>OpenGate Software</cp:lastModifiedBy>
  <cp:lastPrinted>2011-12-06T23:02:56Z</cp:lastPrinted>
  <dcterms:created xsi:type="dcterms:W3CDTF">2011-12-01T02:45:09Z</dcterms:created>
  <dcterms:modified xsi:type="dcterms:W3CDTF">2014-02-25T03:09:15Z</dcterms:modified>
</cp:coreProperties>
</file>